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10" yWindow="-110" windowWidth="19420" windowHeight="11020" tabRatio="659"/>
  </bookViews>
  <sheets>
    <sheet name="首頁" sheetId="6" r:id="rId1"/>
    <sheet name="目錄" sheetId="23" r:id="rId2"/>
    <sheet name="附件一綜合說明" sheetId="28" r:id="rId3"/>
    <sheet name="附件二教師本俸" sheetId="24" r:id="rId4"/>
    <sheet name="附件三學術研究加給" sheetId="31" r:id="rId5"/>
    <sheet name="附件四主管加給" sheetId="29" r:id="rId6"/>
    <sheet name="附件五職員" sheetId="30" r:id="rId7"/>
  </sheets>
  <definedNames>
    <definedName name="_xlnm.Print_Area" localSheetId="0">首頁!$A$1:$J$20</definedName>
    <definedName name="_xlnm.Print_Titles" localSheetId="3">附件二教師本俸!$1:$1</definedName>
    <definedName name="_xlnm.Print_Titles" localSheetId="4">附件三學術研究加給!$1:$1</definedName>
    <definedName name="_xlnm.Print_Titles" localSheetId="6">附件五職員!$1:$1</definedName>
    <definedName name="_xlnm.Print_Titles" localSheetId="5">附件四主管加給!$1:$1</definedName>
  </definedNames>
  <calcPr calcId="145621"/>
</workbook>
</file>

<file path=xl/calcChain.xml><?xml version="1.0" encoding="utf-8"?>
<calcChain xmlns="http://schemas.openxmlformats.org/spreadsheetml/2006/main">
  <c r="I4" i="6" l="1"/>
  <c r="F4" i="30" l="1"/>
  <c r="F5" i="30"/>
  <c r="F6" i="30"/>
  <c r="F7" i="30"/>
  <c r="F8" i="30"/>
  <c r="F9" i="30"/>
  <c r="F3" i="30"/>
  <c r="F4" i="29"/>
  <c r="F5" i="29"/>
  <c r="F6" i="29"/>
  <c r="F7" i="29"/>
  <c r="F8" i="29"/>
  <c r="F9" i="29"/>
  <c r="F10" i="29"/>
  <c r="F3" i="29"/>
  <c r="I3" i="31"/>
  <c r="I11" i="31"/>
  <c r="F4" i="31"/>
  <c r="F5" i="31"/>
  <c r="F6" i="31"/>
  <c r="F7" i="31"/>
  <c r="F8" i="31"/>
  <c r="F9" i="31"/>
  <c r="F10" i="31"/>
  <c r="F3" i="31"/>
  <c r="F3" i="24"/>
  <c r="I3" i="24"/>
  <c r="E15" i="6"/>
  <c r="D5" i="6"/>
  <c r="F4" i="24" l="1"/>
  <c r="F5" i="24"/>
  <c r="F6" i="24"/>
  <c r="F7" i="24"/>
  <c r="F8" i="24"/>
  <c r="F9" i="24"/>
  <c r="F10" i="24"/>
  <c r="F5" i="6" l="1"/>
  <c r="I5" i="6" l="1"/>
  <c r="I6" i="6"/>
  <c r="I7" i="6"/>
  <c r="I8" i="6"/>
  <c r="I4" i="30"/>
  <c r="I5" i="30"/>
  <c r="I6" i="30"/>
  <c r="I7" i="30"/>
  <c r="I8" i="30"/>
  <c r="I9" i="30"/>
  <c r="I3" i="30"/>
  <c r="I5" i="29"/>
  <c r="I8" i="29"/>
  <c r="I9" i="29"/>
  <c r="I10" i="29"/>
  <c r="I4" i="29"/>
  <c r="I6" i="29"/>
  <c r="I7" i="29"/>
  <c r="I3" i="29"/>
  <c r="I8" i="31"/>
  <c r="I9" i="31"/>
  <c r="I4" i="31"/>
  <c r="I5" i="31"/>
  <c r="I6" i="31"/>
  <c r="I7" i="31"/>
  <c r="I10" i="31"/>
  <c r="I4" i="24"/>
  <c r="I5" i="24"/>
  <c r="I6" i="24"/>
  <c r="I7" i="24"/>
  <c r="I8" i="24"/>
  <c r="I9" i="24"/>
  <c r="I10" i="24"/>
  <c r="I11" i="29" l="1"/>
  <c r="I10" i="30"/>
  <c r="I11" i="24"/>
  <c r="F14" i="6"/>
  <c r="F13" i="6"/>
  <c r="F12" i="6"/>
  <c r="F11" i="6"/>
</calcChain>
</file>

<file path=xl/sharedStrings.xml><?xml version="1.0" encoding="utf-8"?>
<sst xmlns="http://schemas.openxmlformats.org/spreadsheetml/2006/main" count="172" uniqueCount="98">
  <si>
    <t>(1)</t>
    <phoneticPr fontId="2" type="noConversion"/>
  </si>
  <si>
    <t>(2)</t>
    <phoneticPr fontId="2" type="noConversion"/>
  </si>
  <si>
    <t>(3)</t>
    <phoneticPr fontId="2" type="noConversion"/>
  </si>
  <si>
    <t>(4)</t>
    <phoneticPr fontId="2" type="noConversion"/>
  </si>
  <si>
    <t>比率</t>
  </si>
  <si>
    <t>※「補助調薪後增加人事費差額經費」應專款專用，如有結餘款應全數繳回。</t>
    <phoneticPr fontId="2" type="noConversion"/>
  </si>
  <si>
    <t>執行成果件數</t>
    <phoneticPr fontId="2" type="noConversion"/>
  </si>
  <si>
    <t>補助經費</t>
    <phoneticPr fontId="2" type="noConversion"/>
  </si>
  <si>
    <t>數量</t>
    <phoneticPr fontId="2" type="noConversion"/>
  </si>
  <si>
    <t>單位</t>
    <phoneticPr fontId="2" type="noConversion"/>
  </si>
  <si>
    <t>人</t>
    <phoneticPr fontId="2" type="noConversion"/>
  </si>
  <si>
    <t>二、執行成果彙整表</t>
    <phoneticPr fontId="2" type="noConversion"/>
  </si>
  <si>
    <t>主管加給薪資差額執行表</t>
    <phoneticPr fontId="2" type="noConversion"/>
  </si>
  <si>
    <t>編制內職員薪資差額執行表</t>
    <phoneticPr fontId="2" type="noConversion"/>
  </si>
  <si>
    <t>資料名稱</t>
    <phoneticPr fontId="2" type="noConversion"/>
  </si>
  <si>
    <t>頁碼</t>
    <phoneticPr fontId="2" type="noConversion"/>
  </si>
  <si>
    <t>附件一</t>
    <phoneticPr fontId="2" type="noConversion"/>
  </si>
  <si>
    <t>附件二</t>
    <phoneticPr fontId="2" type="noConversion"/>
  </si>
  <si>
    <t>附件三</t>
    <phoneticPr fontId="2" type="noConversion"/>
  </si>
  <si>
    <t>附件四</t>
    <phoneticPr fontId="2" type="noConversion"/>
  </si>
  <si>
    <t>學校名稱</t>
    <phoneticPr fontId="2" type="noConversion"/>
  </si>
  <si>
    <t>附件：</t>
  </si>
  <si>
    <t>A.核定金額</t>
    <phoneticPr fontId="2" type="noConversion"/>
  </si>
  <si>
    <t>備註</t>
    <phoneticPr fontId="2" type="noConversion"/>
  </si>
  <si>
    <t>注意事項：</t>
    <phoneticPr fontId="2" type="noConversion"/>
  </si>
  <si>
    <t>金額</t>
    <phoneticPr fontId="2" type="noConversion"/>
  </si>
  <si>
    <t>合計</t>
    <phoneticPr fontId="2" type="noConversion"/>
  </si>
  <si>
    <t>學校名稱
(請加蓋學校關防)</t>
    <phoneticPr fontId="2" type="noConversion"/>
  </si>
  <si>
    <t>校長簽章</t>
    <phoneticPr fontId="2" type="noConversion"/>
  </si>
  <si>
    <t>填表單位</t>
  </si>
  <si>
    <t>單位主管簽章</t>
  </si>
  <si>
    <t>填表日期</t>
    <phoneticPr fontId="2" type="noConversion"/>
  </si>
  <si>
    <t>請將成果報告依序排列裝訂成冊、編製目錄，並加蓋關防。</t>
    <phoneticPr fontId="2" type="noConversion"/>
  </si>
  <si>
    <t>註1：表格如不敷使用，請自行增列。</t>
    <phoneticPr fontId="2" type="noConversion"/>
  </si>
  <si>
    <t>調整前</t>
    <phoneticPr fontId="2" type="noConversion"/>
  </si>
  <si>
    <t>調整後</t>
    <phoneticPr fontId="2" type="noConversion"/>
  </si>
  <si>
    <t>每月薪資</t>
    <phoneticPr fontId="2" type="noConversion"/>
  </si>
  <si>
    <t>依「教育部補（捐）助及委辦經費核撥結報作業要點」第11點第(3)款規定，因故無法於原定期程內報核，應於期限截止前申請展延，並在同意可延展期限內，完成結報。</t>
    <phoneticPr fontId="2" type="noConversion"/>
  </si>
  <si>
    <t>序號</t>
    <phoneticPr fontId="2" type="noConversion"/>
  </si>
  <si>
    <t>系所/職級</t>
    <phoneticPr fontId="2" type="noConversion"/>
  </si>
  <si>
    <t>傳票日期</t>
    <phoneticPr fontId="2" type="noConversion"/>
  </si>
  <si>
    <t>原始憑證冊编號</t>
    <phoneticPr fontId="2" type="noConversion"/>
  </si>
  <si>
    <t>註1：</t>
    <phoneticPr fontId="2" type="noConversion"/>
  </si>
  <si>
    <r>
      <t xml:space="preserve">教師姓名
</t>
    </r>
    <r>
      <rPr>
        <sz val="11"/>
        <color rgb="FFFF0000"/>
        <rFont val="微軟正黑體"/>
        <family val="2"/>
        <charset val="136"/>
      </rPr>
      <t>註1</t>
    </r>
    <phoneticPr fontId="2" type="noConversion"/>
  </si>
  <si>
    <r>
      <t>「付款完成日」請填實際撥付款項日期－以</t>
    </r>
    <r>
      <rPr>
        <b/>
        <u/>
        <sz val="11"/>
        <color indexed="10"/>
        <rFont val="微軟正黑體"/>
        <family val="2"/>
        <charset val="136"/>
      </rPr>
      <t>實際轉帳日</t>
    </r>
    <r>
      <rPr>
        <sz val="11"/>
        <rFont val="微軟正黑體"/>
        <family val="2"/>
        <charset val="136"/>
      </rPr>
      <t>或</t>
    </r>
    <r>
      <rPr>
        <b/>
        <u/>
        <sz val="11"/>
        <color indexed="10"/>
        <rFont val="微軟正黑體"/>
        <family val="2"/>
        <charset val="136"/>
      </rPr>
      <t>支票到期日</t>
    </r>
    <r>
      <rPr>
        <sz val="11"/>
        <rFont val="微軟正黑體"/>
        <family val="2"/>
        <charset val="136"/>
      </rPr>
      <t>為認定基準，作成轉帳或付款傳票不屬於付款完成。本項經費在12月31日前，尚未發生債務關係或契約責任者，應即停止支用，其已發生之債務關係或契約責任者（已於12月31日前做應付傳票），應於次年1月15日截止支付。</t>
    </r>
    <phoneticPr fontId="2" type="noConversion"/>
  </si>
  <si>
    <t>1
(範例)</t>
    <phoneticPr fontId="2" type="noConversion"/>
  </si>
  <si>
    <t>張三</t>
    <phoneticPr fontId="2" type="noConversion"/>
  </si>
  <si>
    <t>企業管理系/副教授</t>
    <phoneticPr fontId="2" type="noConversion"/>
  </si>
  <si>
    <t>表列「範例」僅供學校參考，填表時請自行刪除範例內容，並依學校實際執行情形填寫。表格如不敷使用，請自行增列。</t>
    <phoneticPr fontId="2" type="noConversion"/>
  </si>
  <si>
    <t>D004
D003
D006
D007
D016
D016
D012</t>
    <phoneticPr fontId="2" type="noConversion"/>
  </si>
  <si>
    <r>
      <t xml:space="preserve">姓名
</t>
    </r>
    <r>
      <rPr>
        <sz val="11"/>
        <color rgb="FFFF0000"/>
        <rFont val="微軟正黑體"/>
        <family val="2"/>
        <charset val="136"/>
      </rPr>
      <t>註1</t>
    </r>
    <phoneticPr fontId="2" type="noConversion"/>
  </si>
  <si>
    <t>李四</t>
    <phoneticPr fontId="2" type="noConversion"/>
  </si>
  <si>
    <t>單位/職稱</t>
    <phoneticPr fontId="2" type="noConversion"/>
  </si>
  <si>
    <t>月支數額</t>
    <phoneticPr fontId="2" type="noConversion"/>
  </si>
  <si>
    <t>教務處/教務長</t>
    <phoneticPr fontId="2" type="noConversion"/>
  </si>
  <si>
    <t>B014
B020
B007
B008
B002</t>
    <phoneticPr fontId="2" type="noConversion"/>
  </si>
  <si>
    <t>王五</t>
    <phoneticPr fontId="2" type="noConversion"/>
  </si>
  <si>
    <t>生活輔導組/辦事員</t>
    <phoneticPr fontId="2" type="noConversion"/>
  </si>
  <si>
    <t>C014
C020
C007
C008
C002
C006
C012
C020
C017
C006
C018
C019</t>
    <phoneticPr fontId="2" type="noConversion"/>
  </si>
  <si>
    <t>序號</t>
    <phoneticPr fontId="2" type="noConversion"/>
  </si>
  <si>
    <t>1.編制內專任教師、專案教師本俸差額</t>
    <phoneticPr fontId="2" type="noConversion"/>
  </si>
  <si>
    <t>2.編制內專任教師、專案教師學術研究加給差額</t>
    <phoneticPr fontId="2" type="noConversion"/>
  </si>
  <si>
    <t>3.主管加給薪資差額</t>
    <phoneticPr fontId="2" type="noConversion"/>
  </si>
  <si>
    <t>4.編制內職員薪資差額</t>
    <phoneticPr fontId="2" type="noConversion"/>
  </si>
  <si>
    <t>執行成果綜合說明</t>
    <phoneticPr fontId="2" type="noConversion"/>
  </si>
  <si>
    <t>附件五</t>
    <phoneticPr fontId="2" type="noConversion"/>
  </si>
  <si>
    <t>編制內專任教師、專案教師本俸差額執行表</t>
    <phoneticPr fontId="2" type="noConversion"/>
  </si>
  <si>
    <t>編制內專任教師、專案教師學術研究加給差額執行表</t>
    <phoneticPr fontId="2" type="noConversion"/>
  </si>
  <si>
    <t>每月本俸</t>
    <phoneticPr fontId="2" type="noConversion"/>
  </si>
  <si>
    <t>補助期間</t>
    <phoneticPr fontId="2" type="noConversion"/>
  </si>
  <si>
    <t>1～7月</t>
    <phoneticPr fontId="2" type="noConversion"/>
  </si>
  <si>
    <t>補助月份</t>
    <phoneticPr fontId="2" type="noConversion"/>
  </si>
  <si>
    <t>總計</t>
    <phoneticPr fontId="2" type="noConversion"/>
  </si>
  <si>
    <t>合計
補助金額</t>
    <phoneticPr fontId="2" type="noConversion"/>
  </si>
  <si>
    <r>
      <t>依教育部111年3月14日臺教高通字第1112201281號函，本項經費所補助之「專任教職員」包括</t>
    </r>
    <r>
      <rPr>
        <u/>
        <sz val="11"/>
        <rFont val="微軟正黑體"/>
        <family val="2"/>
        <charset val="136"/>
      </rPr>
      <t>編制內專任教師、專案教師、編制內職員</t>
    </r>
    <r>
      <rPr>
        <sz val="11"/>
        <rFont val="微軟正黑體"/>
        <family val="2"/>
        <charset val="136"/>
      </rPr>
      <t>；補助項目包括因應調薪增加之專任教師本俸、學術研究加給、主管加給及職員薪資之差額。</t>
    </r>
    <phoneticPr fontId="2" type="noConversion"/>
  </si>
  <si>
    <t>8～12月</t>
    <phoneticPr fontId="2" type="noConversion"/>
  </si>
  <si>
    <t>1～12月</t>
    <phoneticPr fontId="2" type="noConversion"/>
  </si>
  <si>
    <r>
      <t>依教育部111年3月14日臺教高通字第1112201281號函，本項經費所補助之「專任教職員」包括</t>
    </r>
    <r>
      <rPr>
        <u/>
        <sz val="11"/>
        <rFont val="微軟正黑體"/>
        <family val="2"/>
        <charset val="136"/>
      </rPr>
      <t>編制內專任教師、專案教師、編制內職員</t>
    </r>
    <r>
      <rPr>
        <sz val="11"/>
        <rFont val="微軟正黑體"/>
        <family val="2"/>
        <charset val="136"/>
      </rPr>
      <t>；補助項目包括因應調薪增加之專任教師本俸、學術研究加給、主管加給及職員薪資之差額。</t>
    </r>
    <phoneticPr fontId="2" type="noConversion"/>
  </si>
  <si>
    <t>結餘款(A-B)</t>
    <phoneticPr fontId="2" type="noConversion"/>
  </si>
  <si>
    <t>B.執行金額</t>
    <phoneticPr fontId="2" type="noConversion"/>
  </si>
  <si>
    <r>
      <t xml:space="preserve">付款完成日
</t>
    </r>
    <r>
      <rPr>
        <sz val="11"/>
        <color indexed="10"/>
        <rFont val="微軟正黑體"/>
        <family val="2"/>
        <charset val="136"/>
      </rPr>
      <t>註3</t>
    </r>
    <phoneticPr fontId="2" type="noConversion"/>
  </si>
  <si>
    <t>註2：</t>
    <phoneticPr fontId="2" type="noConversion"/>
  </si>
  <si>
    <t>註3：</t>
    <phoneticPr fontId="2" type="noConversion"/>
  </si>
  <si>
    <t>註4：</t>
    <phoneticPr fontId="2" type="noConversion"/>
  </si>
  <si>
    <r>
      <t>每月補助
差額</t>
    </r>
    <r>
      <rPr>
        <sz val="11"/>
        <color rgb="FFFF0000"/>
        <rFont val="微軟正黑體"/>
        <family val="2"/>
        <charset val="136"/>
      </rPr>
      <t>註2</t>
    </r>
    <phoneticPr fontId="2" type="noConversion"/>
  </si>
  <si>
    <t>註3：</t>
    <phoneticPr fontId="2" type="noConversion"/>
  </si>
  <si>
    <t>補助月份</t>
    <phoneticPr fontId="2" type="noConversion"/>
  </si>
  <si>
    <t>112.1.15
112.2.15
112.3.15
112.4.15
112.5.15
112.6.15
112.7.15</t>
  </si>
  <si>
    <t>學校應於次年2月28日前，將本項經費成果報告，併同獎勵補助經費執行資料，上傳至各校網站後備文報部（附成果報告用印封面，毋須再將紙本資料報部），並繳回當年度結餘款，俾便考核運用成效。</t>
    <phoneticPr fontId="2" type="noConversion"/>
  </si>
  <si>
    <t>依「教育部補（捐）助及委辦經費核撥結報作業要點」第12點規定，原始憑證採就地審計辦理，其憑證應專冊裝訂，據實核支並採專款專帳管理。</t>
    <phoneticPr fontId="2" type="noConversion"/>
  </si>
  <si>
    <t>112.8.15
112.9.15
112.10.15
112.11.15
112.12.15</t>
  </si>
  <si>
    <t>112.1.15
112.2.15
112.3.15
112.4.15
112.5.15
112.6.15
112.7.15
112.8.15
112.9.15
112.10.15
112.11.15
112.12.15</t>
  </si>
  <si>
    <t>調薪差額補助經費執行成果綜合說明</t>
    <phoneticPr fontId="2" type="noConversion"/>
  </si>
  <si>
    <t>一、調薪差額補助經費說明</t>
    <phoneticPr fontId="2" type="noConversion"/>
  </si>
  <si>
    <r>
      <rPr>
        <u/>
        <sz val="11"/>
        <rFont val="微軟正黑體"/>
        <family val="2"/>
        <charset val="136"/>
      </rPr>
      <t>調薪基準以學校自訂標準辦理，但補助額度最高以調薪4%計算</t>
    </r>
    <r>
      <rPr>
        <sz val="11"/>
        <rFont val="微軟正黑體"/>
        <family val="2"/>
        <charset val="136"/>
      </rPr>
      <t>。舉例而言，學校自訂之調整前每月本俸為40,000元，調整後為41,645元，前後差異1,645元，超出調整前每月本俸之4%，因此能以本項經費支應之每月補助差額為1,600元（40,000*4%，無條件捨去取整數）。</t>
    </r>
    <phoneticPr fontId="2" type="noConversion"/>
  </si>
  <si>
    <r>
      <rPr>
        <u/>
        <sz val="11"/>
        <rFont val="微軟正黑體"/>
        <family val="2"/>
        <charset val="136"/>
      </rPr>
      <t>調薪基準以學校自訂標準辦理，但補助額度最高以調薪4%計算</t>
    </r>
    <r>
      <rPr>
        <sz val="11"/>
        <rFont val="微軟正黑體"/>
        <family val="2"/>
        <charset val="136"/>
      </rPr>
      <t>。舉例而言，學校自訂之調整前月支數額為44,000元，調整後為46,230元，前後差異2,230元，超出調整前月支數額之4%，因此能以本項經費支應之每月補助差額為1,760元（44,000*4%，無條件捨去取整數）。</t>
    </r>
    <phoneticPr fontId="2" type="noConversion"/>
  </si>
  <si>
    <r>
      <rPr>
        <u/>
        <sz val="11"/>
        <rFont val="微軟正黑體"/>
        <family val="2"/>
        <charset val="136"/>
      </rPr>
      <t>調薪基準以學校自訂標準辦理，但補助額度最高以調薪4%計算</t>
    </r>
    <r>
      <rPr>
        <sz val="11"/>
        <rFont val="微軟正黑體"/>
        <family val="2"/>
        <charset val="136"/>
      </rPr>
      <t>。舉例而言，學校自訂之調整前月支數額為26,000元，調整後為27,280元，前後差異1,280元，超出調整前月支數額之4%，因此能以本項經費支應之每月補助差額為1,040元（26,000*4%，無條件捨去取整數）。</t>
    </r>
    <phoneticPr fontId="2" type="noConversion"/>
  </si>
  <si>
    <r>
      <rPr>
        <u/>
        <sz val="11"/>
        <rFont val="微軟正黑體"/>
        <family val="2"/>
        <charset val="136"/>
      </rPr>
      <t>調薪基準以學校自訂標準辦理，但補助額度最高以調薪4%計算</t>
    </r>
    <r>
      <rPr>
        <sz val="11"/>
        <rFont val="微軟正黑體"/>
        <family val="2"/>
        <charset val="136"/>
      </rPr>
      <t>。舉例而言，學校自訂之調整前每月薪資為31,000元，調整後為32,470元，前後差異1,470元，超出調整前每月薪資之4%，因此能以本項經費支應之每月補助差額為1,240元（31,000*4%，無條件捨去取整數）。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</si>
</sst>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&quot;$&quot;#,##0;[Red]&quot;$&quot;#,##0"/>
    <numFmt numFmtId="177" formatCode="#,##0_);[Red]\(#,##0\)"/>
    <numFmt numFmtId="178" formatCode="#,##0;[Red]#,##0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name val="微軟正黑體"/>
      <family val="2"/>
      <charset val="136"/>
    </font>
    <font>
      <sz val="11"/>
      <color indexed="10"/>
      <name val="微軟正黑體"/>
      <family val="2"/>
      <charset val="136"/>
    </font>
    <font>
      <b/>
      <u/>
      <sz val="11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u/>
      <sz val="11"/>
      <name val="微軟正黑體"/>
      <family val="2"/>
      <charset val="136"/>
    </font>
    <font>
      <sz val="11"/>
      <color theme="0" tint="-0.34998626667073579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77" fontId="3" fillId="0" borderId="5" xfId="0" applyNumberFormat="1" applyFont="1" applyFill="1" applyBorder="1" applyAlignment="1">
      <alignment horizontal="right" vertical="center"/>
    </xf>
    <xf numFmtId="10" fontId="3" fillId="0" borderId="2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right" vertical="center"/>
    </xf>
    <xf numFmtId="10" fontId="3" fillId="2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10" fontId="3" fillId="2" borderId="5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 shrinkToFit="1"/>
    </xf>
    <xf numFmtId="177" fontId="3" fillId="3" borderId="21" xfId="0" applyNumberFormat="1" applyFont="1" applyFill="1" applyBorder="1" applyAlignment="1">
      <alignment horizontal="right" vertical="center"/>
    </xf>
    <xf numFmtId="10" fontId="3" fillId="2" borderId="21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0" fontId="6" fillId="0" borderId="0" xfId="0" applyFont="1"/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77" fontId="8" fillId="0" borderId="5" xfId="1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177" fontId="8" fillId="0" borderId="6" xfId="1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178" fontId="7" fillId="3" borderId="18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77" fontId="13" fillId="0" borderId="5" xfId="1" applyNumberFormat="1" applyFont="1" applyBorder="1" applyAlignment="1">
      <alignment vertical="center" wrapText="1"/>
    </xf>
    <xf numFmtId="177" fontId="13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177" fontId="13" fillId="0" borderId="5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4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7" fontId="3" fillId="0" borderId="44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54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7" fontId="3" fillId="2" borderId="55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77" fontId="3" fillId="0" borderId="5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4" fillId="0" borderId="58" xfId="0" applyFont="1" applyBorder="1" applyAlignment="1">
      <alignment horizontal="left" vertical="center"/>
    </xf>
    <xf numFmtId="0" fontId="0" fillId="0" borderId="58" xfId="0" applyBorder="1" applyAlignment="1">
      <alignment vertical="center"/>
    </xf>
    <xf numFmtId="0" fontId="4" fillId="0" borderId="58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shrinkToFit="1"/>
    </xf>
    <xf numFmtId="0" fontId="8" fillId="0" borderId="0" xfId="0" applyFont="1" applyAlignment="1">
      <alignment vertical="top" shrinkToFit="1"/>
    </xf>
    <xf numFmtId="3" fontId="8" fillId="0" borderId="52" xfId="0" applyNumberFormat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shrinkToFit="1"/>
    </xf>
    <xf numFmtId="0" fontId="8" fillId="0" borderId="40" xfId="0" applyFont="1" applyBorder="1" applyAlignment="1">
      <alignment vertical="center" shrinkToFit="1"/>
    </xf>
    <xf numFmtId="3" fontId="8" fillId="0" borderId="3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3" fontId="8" fillId="0" borderId="3" xfId="0" applyNumberFormat="1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8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tabSelected="1" zoomScale="85" zoomScaleNormal="85" zoomScalePageLayoutView="80" workbookViewId="0">
      <selection activeCell="C3" sqref="C3:G3"/>
    </sheetView>
  </sheetViews>
  <sheetFormatPr defaultColWidth="9" defaultRowHeight="18" x14ac:dyDescent="0.4"/>
  <cols>
    <col min="1" max="1" width="3.08984375" style="7" customWidth="1"/>
    <col min="2" max="2" width="34.7265625" style="7" customWidth="1"/>
    <col min="3" max="6" width="15.6328125" style="7" customWidth="1"/>
    <col min="7" max="7" width="22.6328125" style="7" customWidth="1"/>
    <col min="8" max="8" width="3.08984375" style="7" customWidth="1"/>
    <col min="9" max="9" width="3.6328125" style="32" customWidth="1"/>
    <col min="10" max="10" width="55.6328125" style="29" customWidth="1"/>
    <col min="11" max="16384" width="9" style="7"/>
  </cols>
  <sheetData>
    <row r="1" spans="1:13" ht="10" customHeight="1" x14ac:dyDescent="0.4">
      <c r="A1" s="6"/>
      <c r="B1" s="6"/>
      <c r="C1" s="6"/>
      <c r="D1" s="6"/>
      <c r="E1" s="6"/>
      <c r="F1" s="6"/>
      <c r="G1" s="6"/>
      <c r="H1" s="6"/>
      <c r="I1" s="28"/>
    </row>
    <row r="2" spans="1:13" ht="30" customHeight="1" thickBot="1" x14ac:dyDescent="0.45">
      <c r="A2" s="6"/>
      <c r="B2" s="122" t="s">
        <v>93</v>
      </c>
      <c r="C2" s="123"/>
      <c r="D2" s="123"/>
      <c r="E2" s="123"/>
      <c r="F2" s="123"/>
      <c r="G2" s="123"/>
      <c r="H2" s="8"/>
      <c r="I2" s="30"/>
      <c r="J2" s="31"/>
      <c r="K2" s="9"/>
      <c r="L2" s="9"/>
      <c r="M2" s="9"/>
    </row>
    <row r="3" spans="1:13" ht="30" customHeight="1" thickTop="1" thickBot="1" x14ac:dyDescent="0.45">
      <c r="A3" s="6"/>
      <c r="B3" s="10" t="s">
        <v>20</v>
      </c>
      <c r="C3" s="100"/>
      <c r="D3" s="101"/>
      <c r="E3" s="101"/>
      <c r="F3" s="101"/>
      <c r="G3" s="102"/>
      <c r="H3" s="8"/>
      <c r="I3" s="118" t="s">
        <v>21</v>
      </c>
      <c r="J3" s="119"/>
      <c r="K3" s="9"/>
      <c r="L3" s="9"/>
      <c r="M3" s="9"/>
    </row>
    <row r="4" spans="1:13" ht="30" customHeight="1" x14ac:dyDescent="0.4">
      <c r="A4" s="6"/>
      <c r="B4" s="103" t="s">
        <v>22</v>
      </c>
      <c r="C4" s="104"/>
      <c r="D4" s="112" t="s">
        <v>79</v>
      </c>
      <c r="E4" s="104"/>
      <c r="F4" s="113" t="s">
        <v>78</v>
      </c>
      <c r="G4" s="114"/>
      <c r="H4" s="8"/>
      <c r="I4" s="120" t="str">
        <f>目錄!A2&amp;"："&amp;目錄!B2</f>
        <v>附件一：調薪差額補助經費執行成果綜合說明</v>
      </c>
      <c r="J4" s="121"/>
      <c r="K4" s="9"/>
      <c r="L4" s="9"/>
      <c r="M4" s="9"/>
    </row>
    <row r="5" spans="1:13" ht="30" customHeight="1" thickBot="1" x14ac:dyDescent="0.45">
      <c r="A5" s="6"/>
      <c r="B5" s="105">
        <v>0</v>
      </c>
      <c r="C5" s="106"/>
      <c r="D5" s="117">
        <f>E15</f>
        <v>0</v>
      </c>
      <c r="E5" s="106"/>
      <c r="F5" s="115">
        <f>$B$5-$D$5</f>
        <v>0</v>
      </c>
      <c r="G5" s="116"/>
      <c r="H5" s="11"/>
      <c r="I5" s="120" t="str">
        <f>目錄!A3&amp;"："&amp;目錄!B3</f>
        <v>附件二：編制內專任教師、專案教師本俸差額執行表</v>
      </c>
      <c r="J5" s="121"/>
      <c r="K5" s="9"/>
      <c r="L5" s="9"/>
      <c r="M5" s="9"/>
    </row>
    <row r="6" spans="1:13" ht="30" customHeight="1" thickTop="1" x14ac:dyDescent="0.4">
      <c r="A6" s="6"/>
      <c r="B6" s="109" t="s">
        <v>5</v>
      </c>
      <c r="C6" s="109"/>
      <c r="D6" s="109"/>
      <c r="E6" s="109"/>
      <c r="F6" s="109"/>
      <c r="G6" s="109"/>
      <c r="H6" s="8"/>
      <c r="I6" s="120" t="str">
        <f>目錄!A4&amp;"："&amp;目錄!B4</f>
        <v>附件三：編制內專任教師、專案教師學術研究加給差額執行表</v>
      </c>
      <c r="J6" s="121"/>
      <c r="K6" s="9"/>
      <c r="L6" s="9"/>
      <c r="M6" s="9"/>
    </row>
    <row r="7" spans="1:13" ht="30" customHeight="1" x14ac:dyDescent="0.4">
      <c r="A7" s="6"/>
      <c r="B7" s="12"/>
      <c r="C7" s="6"/>
      <c r="D7" s="6"/>
      <c r="E7" s="6"/>
      <c r="F7" s="6"/>
      <c r="G7" s="6"/>
      <c r="H7" s="6"/>
      <c r="I7" s="120" t="str">
        <f>目錄!A5&amp;"："&amp;目錄!B5</f>
        <v>附件四：主管加給薪資差額執行表</v>
      </c>
      <c r="J7" s="121"/>
    </row>
    <row r="8" spans="1:13" ht="30" customHeight="1" thickBot="1" x14ac:dyDescent="0.45">
      <c r="A8" s="6"/>
      <c r="B8" s="124" t="s">
        <v>11</v>
      </c>
      <c r="C8" s="123"/>
      <c r="D8" s="123"/>
      <c r="E8" s="123"/>
      <c r="F8" s="123"/>
      <c r="G8" s="123"/>
      <c r="H8" s="6"/>
      <c r="I8" s="120" t="str">
        <f>目錄!A6&amp;"："&amp;目錄!B6</f>
        <v>附件五：編制內職員薪資差額執行表</v>
      </c>
      <c r="J8" s="121"/>
    </row>
    <row r="9" spans="1:13" ht="30" customHeight="1" thickTop="1" x14ac:dyDescent="0.4">
      <c r="A9" s="6"/>
      <c r="B9" s="110"/>
      <c r="C9" s="93" t="s">
        <v>6</v>
      </c>
      <c r="D9" s="94"/>
      <c r="E9" s="107" t="s">
        <v>7</v>
      </c>
      <c r="F9" s="108"/>
      <c r="G9" s="98" t="s">
        <v>23</v>
      </c>
      <c r="H9" s="6"/>
    </row>
    <row r="10" spans="1:13" ht="30" customHeight="1" thickBot="1" x14ac:dyDescent="0.45">
      <c r="A10" s="6"/>
      <c r="B10" s="111"/>
      <c r="C10" s="13" t="s">
        <v>8</v>
      </c>
      <c r="D10" s="14" t="s">
        <v>9</v>
      </c>
      <c r="E10" s="14" t="s">
        <v>25</v>
      </c>
      <c r="F10" s="14" t="s">
        <v>4</v>
      </c>
      <c r="G10" s="99"/>
      <c r="H10" s="6"/>
    </row>
    <row r="11" spans="1:13" ht="40" customHeight="1" x14ac:dyDescent="0.4">
      <c r="A11" s="6"/>
      <c r="B11" s="15" t="s">
        <v>60</v>
      </c>
      <c r="C11" s="16"/>
      <c r="D11" s="17" t="s">
        <v>10</v>
      </c>
      <c r="E11" s="18"/>
      <c r="F11" s="19" t="e">
        <f>E11/$E$15</f>
        <v>#DIV/0!</v>
      </c>
      <c r="G11" s="20"/>
      <c r="H11" s="6"/>
      <c r="I11" s="79" t="s">
        <v>24</v>
      </c>
      <c r="J11" s="80"/>
    </row>
    <row r="12" spans="1:13" ht="40" customHeight="1" x14ac:dyDescent="0.4">
      <c r="A12" s="6"/>
      <c r="B12" s="15" t="s">
        <v>61</v>
      </c>
      <c r="C12" s="16"/>
      <c r="D12" s="17" t="s">
        <v>10</v>
      </c>
      <c r="E12" s="18"/>
      <c r="F12" s="19" t="e">
        <f>E12/$E$15</f>
        <v>#DIV/0!</v>
      </c>
      <c r="G12" s="20"/>
      <c r="H12" s="6"/>
      <c r="I12" s="33" t="s">
        <v>0</v>
      </c>
      <c r="J12" s="90" t="s">
        <v>88</v>
      </c>
    </row>
    <row r="13" spans="1:13" ht="40" customHeight="1" x14ac:dyDescent="0.4">
      <c r="A13" s="6"/>
      <c r="B13" s="21" t="s">
        <v>62</v>
      </c>
      <c r="C13" s="16"/>
      <c r="D13" s="17" t="s">
        <v>10</v>
      </c>
      <c r="E13" s="18"/>
      <c r="F13" s="22" t="e">
        <f>E13/$E$15</f>
        <v>#DIV/0!</v>
      </c>
      <c r="G13" s="23"/>
      <c r="H13" s="6"/>
      <c r="J13" s="91"/>
    </row>
    <row r="14" spans="1:13" ht="40" customHeight="1" x14ac:dyDescent="0.4">
      <c r="A14" s="6"/>
      <c r="B14" s="21" t="s">
        <v>63</v>
      </c>
      <c r="C14" s="16"/>
      <c r="D14" s="17" t="s">
        <v>10</v>
      </c>
      <c r="E14" s="18"/>
      <c r="F14" s="22" t="e">
        <f>E14/$E$15</f>
        <v>#DIV/0!</v>
      </c>
      <c r="G14" s="23"/>
      <c r="H14" s="6"/>
      <c r="I14" s="33" t="s">
        <v>1</v>
      </c>
      <c r="J14" s="90" t="s">
        <v>37</v>
      </c>
    </row>
    <row r="15" spans="1:13" ht="40" customHeight="1" thickBot="1" x14ac:dyDescent="0.45">
      <c r="A15" s="6"/>
      <c r="B15" s="95" t="s">
        <v>26</v>
      </c>
      <c r="C15" s="96"/>
      <c r="D15" s="97"/>
      <c r="E15" s="24">
        <f>SUM(E11:E14)</f>
        <v>0</v>
      </c>
      <c r="F15" s="25">
        <v>1</v>
      </c>
      <c r="G15" s="26"/>
      <c r="H15" s="6"/>
      <c r="J15" s="91"/>
    </row>
    <row r="16" spans="1:13" ht="40" customHeight="1" thickTop="1" thickBot="1" x14ac:dyDescent="0.45">
      <c r="A16" s="6"/>
      <c r="B16" s="12"/>
      <c r="C16" s="6"/>
      <c r="D16" s="6"/>
      <c r="E16" s="6"/>
      <c r="F16" s="6"/>
      <c r="G16" s="6"/>
      <c r="H16" s="6"/>
      <c r="I16" s="33" t="s">
        <v>2</v>
      </c>
      <c r="J16" s="90" t="s">
        <v>89</v>
      </c>
    </row>
    <row r="17" spans="1:10" ht="40" customHeight="1" thickTop="1" thickBot="1" x14ac:dyDescent="0.45">
      <c r="A17" s="6"/>
      <c r="B17" s="27" t="s">
        <v>27</v>
      </c>
      <c r="C17" s="92" t="s">
        <v>28</v>
      </c>
      <c r="D17" s="92"/>
      <c r="E17" s="36" t="s">
        <v>29</v>
      </c>
      <c r="F17" s="36" t="s">
        <v>30</v>
      </c>
      <c r="G17" s="37" t="s">
        <v>31</v>
      </c>
      <c r="H17" s="6"/>
      <c r="J17" s="91"/>
    </row>
    <row r="18" spans="1:10" ht="30" customHeight="1" x14ac:dyDescent="0.4">
      <c r="A18" s="6"/>
      <c r="B18" s="76"/>
      <c r="C18" s="81"/>
      <c r="D18" s="82"/>
      <c r="E18" s="82"/>
      <c r="F18" s="82"/>
      <c r="G18" s="87"/>
      <c r="H18" s="6"/>
      <c r="I18" s="33" t="s">
        <v>3</v>
      </c>
      <c r="J18" s="35" t="s">
        <v>32</v>
      </c>
    </row>
    <row r="19" spans="1:10" ht="30" customHeight="1" x14ac:dyDescent="0.4">
      <c r="B19" s="77"/>
      <c r="C19" s="83"/>
      <c r="D19" s="84"/>
      <c r="E19" s="84"/>
      <c r="F19" s="84"/>
      <c r="G19" s="88"/>
    </row>
    <row r="20" spans="1:10" ht="30" customHeight="1" thickBot="1" x14ac:dyDescent="0.45">
      <c r="B20" s="78"/>
      <c r="C20" s="85"/>
      <c r="D20" s="86"/>
      <c r="E20" s="86"/>
      <c r="F20" s="86"/>
      <c r="G20" s="89"/>
    </row>
    <row r="21" spans="1:10" ht="18.5" thickTop="1" x14ac:dyDescent="0.4"/>
  </sheetData>
  <mergeCells count="31">
    <mergeCell ref="I3:J3"/>
    <mergeCell ref="I4:J4"/>
    <mergeCell ref="I5:J5"/>
    <mergeCell ref="B2:G2"/>
    <mergeCell ref="B8:G8"/>
    <mergeCell ref="I6:J6"/>
    <mergeCell ref="I8:J8"/>
    <mergeCell ref="I7:J7"/>
    <mergeCell ref="C9:D9"/>
    <mergeCell ref="B15:D15"/>
    <mergeCell ref="G9:G10"/>
    <mergeCell ref="C3:G3"/>
    <mergeCell ref="B4:C4"/>
    <mergeCell ref="B5:C5"/>
    <mergeCell ref="E9:F9"/>
    <mergeCell ref="B6:G6"/>
    <mergeCell ref="B9:B10"/>
    <mergeCell ref="D4:E4"/>
    <mergeCell ref="F4:G4"/>
    <mergeCell ref="F5:G5"/>
    <mergeCell ref="D5:E5"/>
    <mergeCell ref="B18:B20"/>
    <mergeCell ref="I11:J11"/>
    <mergeCell ref="C18:D20"/>
    <mergeCell ref="E18:E20"/>
    <mergeCell ref="F18:F20"/>
    <mergeCell ref="G18:G20"/>
    <mergeCell ref="J12:J13"/>
    <mergeCell ref="J14:J15"/>
    <mergeCell ref="J16:J17"/>
    <mergeCell ref="C17:D17"/>
  </mergeCells>
  <phoneticPr fontId="2" type="noConversion"/>
  <printOptions horizontalCentered="1"/>
  <pageMargins left="0.59055118110236227" right="0.59055118110236227" top="1.1811023622047245" bottom="1.3779527559055118" header="0.59055118110236227" footer="0.59055118110236227"/>
  <pageSetup paperSize="9" scale="68" orientation="landscape" r:id="rId1"/>
  <headerFooter alignWithMargins="0">
    <oddHeader xml:space="preserve">&amp;C&amp;"微軟正黑體,粗體"&amp;20 112年度教育部補助私立技專校院因應111年度軍公教調薪後增加之人事費用差額經費成果報告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C6"/>
  <sheetViews>
    <sheetView zoomScale="85" zoomScaleNormal="85" workbookViewId="0">
      <selection sqref="A1:B1"/>
    </sheetView>
  </sheetViews>
  <sheetFormatPr defaultColWidth="9" defaultRowHeight="20" customHeight="1" x14ac:dyDescent="0.4"/>
  <cols>
    <col min="1" max="1" width="12.6328125" style="2" customWidth="1"/>
    <col min="2" max="2" width="100.6328125" style="2" customWidth="1"/>
    <col min="3" max="3" width="10.6328125" style="2" customWidth="1"/>
    <col min="4" max="16384" width="9" style="2"/>
  </cols>
  <sheetData>
    <row r="1" spans="1:3" ht="30" customHeight="1" x14ac:dyDescent="0.4">
      <c r="A1" s="125" t="s">
        <v>14</v>
      </c>
      <c r="B1" s="125"/>
      <c r="C1" s="5" t="s">
        <v>15</v>
      </c>
    </row>
    <row r="2" spans="1:3" ht="30" customHeight="1" x14ac:dyDescent="0.4">
      <c r="A2" s="1" t="s">
        <v>16</v>
      </c>
      <c r="B2" s="3" t="s">
        <v>92</v>
      </c>
      <c r="C2" s="4"/>
    </row>
    <row r="3" spans="1:3" ht="30" customHeight="1" x14ac:dyDescent="0.4">
      <c r="A3" s="1" t="s">
        <v>17</v>
      </c>
      <c r="B3" s="4" t="s">
        <v>66</v>
      </c>
      <c r="C3" s="4"/>
    </row>
    <row r="4" spans="1:3" ht="30" customHeight="1" x14ac:dyDescent="0.4">
      <c r="A4" s="1" t="s">
        <v>18</v>
      </c>
      <c r="B4" s="4" t="s">
        <v>67</v>
      </c>
      <c r="C4" s="4"/>
    </row>
    <row r="5" spans="1:3" ht="30" customHeight="1" x14ac:dyDescent="0.4">
      <c r="A5" s="1" t="s">
        <v>19</v>
      </c>
      <c r="B5" s="4" t="s">
        <v>12</v>
      </c>
      <c r="C5" s="4"/>
    </row>
    <row r="6" spans="1:3" ht="30" customHeight="1" x14ac:dyDescent="0.4">
      <c r="A6" s="1" t="s">
        <v>65</v>
      </c>
      <c r="B6" s="4" t="s">
        <v>13</v>
      </c>
      <c r="C6" s="4"/>
    </row>
  </sheetData>
  <mergeCells count="1">
    <mergeCell ref="A1:B1"/>
  </mergeCells>
  <phoneticPr fontId="2" type="noConversion"/>
  <printOptions horizontalCentered="1"/>
  <pageMargins left="0.59055118110236227" right="0.59055118110236227" top="1.3779527559055118" bottom="1.3779527559055118" header="0.59055118110236227" footer="0.59055118110236227"/>
  <pageSetup paperSize="9" scale="92" orientation="landscape" verticalDpi="300" r:id="rId1"/>
  <headerFooter>
    <oddHeader>&amp;C&amp;"微軟正黑體,粗體"&amp;16 112年度教育部補助私立技專校院因應111年度軍公教調薪後增加之人事費用差額經費成果報告 
【目錄】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"/>
  <sheetViews>
    <sheetView zoomScaleNormal="100" workbookViewId="0"/>
  </sheetViews>
  <sheetFormatPr defaultColWidth="9" defaultRowHeight="16" x14ac:dyDescent="0.4"/>
  <cols>
    <col min="1" max="1" width="140.6328125" style="41" customWidth="1"/>
    <col min="2" max="6" width="9" style="41"/>
    <col min="7" max="7" width="9" style="42"/>
    <col min="8" max="8" width="9" style="41"/>
    <col min="9" max="11" width="9" style="42"/>
    <col min="12" max="16384" width="9" style="41"/>
  </cols>
  <sheetData>
    <row r="1" spans="1:1" ht="25" customHeight="1" x14ac:dyDescent="0.4">
      <c r="A1" s="40" t="s">
        <v>64</v>
      </c>
    </row>
    <row r="2" spans="1:1" ht="300" customHeight="1" x14ac:dyDescent="0.4">
      <c r="A2" s="43"/>
    </row>
    <row r="4" spans="1:1" ht="22" customHeight="1" x14ac:dyDescent="0.4">
      <c r="A4" s="34" t="s">
        <v>33</v>
      </c>
    </row>
  </sheetData>
  <phoneticPr fontId="2" type="noConversion"/>
  <printOptions horizontalCentered="1"/>
  <pageMargins left="0.39370078740157483" right="0.39370078740157483" top="0.98425196850393704" bottom="0.78740157480314965" header="0.47244094488188981" footer="0.39370078740157483"/>
  <pageSetup paperSize="9" scale="95" orientation="landscape" horizontalDpi="300" verticalDpi="300" r:id="rId1"/>
  <headerFooter alignWithMargins="0">
    <oddHeader>&amp;L&amp;"微軟正黑體,粗體"&amp;16附件一&amp;C&amp;"微軟正黑體,粗體"&amp;16 &amp;U112年度&amp;U　調薪差額補助經費執行成果綜合說明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>
    <tabColor rgb="FF92D050"/>
  </sheetPr>
  <dimension ref="A1:N16"/>
  <sheetViews>
    <sheetView zoomScaleNormal="100" workbookViewId="0">
      <pane ySplit="2" topLeftCell="A3" activePane="bottomLeft" state="frozen"/>
      <selection pane="bottomLeft" sqref="A1:A2"/>
    </sheetView>
  </sheetViews>
  <sheetFormatPr defaultColWidth="9" defaultRowHeight="14.5" x14ac:dyDescent="0.4"/>
  <cols>
    <col min="1" max="1" width="6.6328125" style="38" customWidth="1"/>
    <col min="2" max="2" width="9" style="38" bestFit="1" customWidth="1"/>
    <col min="3" max="3" width="18.6328125" style="38" customWidth="1"/>
    <col min="4" max="5" width="10.6328125" style="39" customWidth="1"/>
    <col min="6" max="6" width="10.6328125" style="38" customWidth="1"/>
    <col min="7" max="10" width="10.6328125" style="39" customWidth="1"/>
    <col min="11" max="11" width="12.6328125" style="39" customWidth="1"/>
    <col min="12" max="12" width="10.6328125" style="38" customWidth="1"/>
    <col min="13" max="13" width="9.6328125" style="38" customWidth="1"/>
    <col min="14" max="16384" width="9" style="38"/>
  </cols>
  <sheetData>
    <row r="1" spans="1:14" s="44" customFormat="1" ht="14.5" customHeight="1" x14ac:dyDescent="0.4">
      <c r="A1" s="148" t="s">
        <v>38</v>
      </c>
      <c r="B1" s="139" t="s">
        <v>43</v>
      </c>
      <c r="C1" s="140" t="s">
        <v>39</v>
      </c>
      <c r="D1" s="130" t="s">
        <v>68</v>
      </c>
      <c r="E1" s="131"/>
      <c r="F1" s="132" t="s">
        <v>84</v>
      </c>
      <c r="G1" s="136" t="s">
        <v>69</v>
      </c>
      <c r="H1" s="132" t="s">
        <v>71</v>
      </c>
      <c r="I1" s="142" t="s">
        <v>73</v>
      </c>
      <c r="J1" s="136" t="s">
        <v>40</v>
      </c>
      <c r="K1" s="132" t="s">
        <v>80</v>
      </c>
      <c r="L1" s="132" t="s">
        <v>41</v>
      </c>
      <c r="M1" s="134" t="s">
        <v>23</v>
      </c>
    </row>
    <row r="2" spans="1:14" ht="17.149999999999999" customHeight="1" x14ac:dyDescent="0.4">
      <c r="A2" s="149"/>
      <c r="B2" s="137"/>
      <c r="C2" s="141"/>
      <c r="D2" s="45" t="s">
        <v>34</v>
      </c>
      <c r="E2" s="45" t="s">
        <v>35</v>
      </c>
      <c r="F2" s="133"/>
      <c r="G2" s="141"/>
      <c r="H2" s="133"/>
      <c r="I2" s="141"/>
      <c r="J2" s="137"/>
      <c r="K2" s="138"/>
      <c r="L2" s="133"/>
      <c r="M2" s="135"/>
    </row>
    <row r="3" spans="1:14" s="63" customFormat="1" ht="112" customHeight="1" x14ac:dyDescent="0.4">
      <c r="A3" s="68" t="s">
        <v>45</v>
      </c>
      <c r="B3" s="69" t="s">
        <v>46</v>
      </c>
      <c r="C3" s="70" t="s">
        <v>47</v>
      </c>
      <c r="D3" s="71">
        <v>40000</v>
      </c>
      <c r="E3" s="71">
        <v>41645</v>
      </c>
      <c r="F3" s="71">
        <f>ROUNDDOWN(MIN(D3*4%,E3-D3),0)</f>
        <v>1600</v>
      </c>
      <c r="G3" s="75" t="s">
        <v>70</v>
      </c>
      <c r="H3" s="75">
        <v>7</v>
      </c>
      <c r="I3" s="72">
        <f>F3*H3</f>
        <v>11200</v>
      </c>
      <c r="J3" s="73" t="s">
        <v>87</v>
      </c>
      <c r="K3" s="73" t="s">
        <v>87</v>
      </c>
      <c r="L3" s="69" t="s">
        <v>49</v>
      </c>
      <c r="M3" s="74"/>
    </row>
    <row r="4" spans="1:14" s="63" customFormat="1" ht="17.149999999999999" customHeight="1" x14ac:dyDescent="0.4">
      <c r="A4" s="59"/>
      <c r="B4" s="46"/>
      <c r="C4" s="47"/>
      <c r="D4" s="48"/>
      <c r="E4" s="48"/>
      <c r="F4" s="71">
        <f t="shared" ref="F4:F10" si="0">ROUNDDOWN(MIN(D4*4%,E4-D4),0)</f>
        <v>0</v>
      </c>
      <c r="G4" s="60"/>
      <c r="H4" s="60"/>
      <c r="I4" s="72">
        <f t="shared" ref="I4:I10" si="1">F4*H4</f>
        <v>0</v>
      </c>
      <c r="J4" s="61"/>
      <c r="K4" s="61"/>
      <c r="L4" s="47"/>
      <c r="M4" s="62"/>
    </row>
    <row r="5" spans="1:14" s="63" customFormat="1" ht="17.149999999999999" customHeight="1" x14ac:dyDescent="0.4">
      <c r="A5" s="59"/>
      <c r="B5" s="46"/>
      <c r="C5" s="47"/>
      <c r="D5" s="48"/>
      <c r="E5" s="48"/>
      <c r="F5" s="71">
        <f t="shared" si="0"/>
        <v>0</v>
      </c>
      <c r="G5" s="60"/>
      <c r="H5" s="60"/>
      <c r="I5" s="72">
        <f t="shared" si="1"/>
        <v>0</v>
      </c>
      <c r="J5" s="61"/>
      <c r="K5" s="61"/>
      <c r="L5" s="47"/>
      <c r="M5" s="62"/>
    </row>
    <row r="6" spans="1:14" s="63" customFormat="1" ht="17.149999999999999" customHeight="1" x14ac:dyDescent="0.4">
      <c r="A6" s="59"/>
      <c r="B6" s="46"/>
      <c r="C6" s="47"/>
      <c r="D6" s="48"/>
      <c r="E6" s="48"/>
      <c r="F6" s="71">
        <f t="shared" si="0"/>
        <v>0</v>
      </c>
      <c r="G6" s="60"/>
      <c r="H6" s="60"/>
      <c r="I6" s="72">
        <f t="shared" si="1"/>
        <v>0</v>
      </c>
      <c r="J6" s="61"/>
      <c r="K6" s="61"/>
      <c r="L6" s="47"/>
      <c r="M6" s="62"/>
    </row>
    <row r="7" spans="1:14" s="63" customFormat="1" ht="17.149999999999999" customHeight="1" x14ac:dyDescent="0.4">
      <c r="A7" s="59"/>
      <c r="B7" s="46"/>
      <c r="C7" s="47"/>
      <c r="D7" s="48"/>
      <c r="E7" s="48"/>
      <c r="F7" s="71">
        <f t="shared" si="0"/>
        <v>0</v>
      </c>
      <c r="G7" s="60"/>
      <c r="H7" s="60"/>
      <c r="I7" s="72">
        <f t="shared" si="1"/>
        <v>0</v>
      </c>
      <c r="J7" s="61"/>
      <c r="K7" s="61"/>
      <c r="L7" s="47"/>
      <c r="M7" s="62"/>
    </row>
    <row r="8" spans="1:14" s="63" customFormat="1" ht="17.149999999999999" customHeight="1" x14ac:dyDescent="0.4">
      <c r="A8" s="59"/>
      <c r="B8" s="46"/>
      <c r="C8" s="47"/>
      <c r="D8" s="48"/>
      <c r="E8" s="48"/>
      <c r="F8" s="71">
        <f t="shared" si="0"/>
        <v>0</v>
      </c>
      <c r="G8" s="60"/>
      <c r="H8" s="60"/>
      <c r="I8" s="72">
        <f t="shared" si="1"/>
        <v>0</v>
      </c>
      <c r="J8" s="61"/>
      <c r="K8" s="61"/>
      <c r="L8" s="47"/>
      <c r="M8" s="62"/>
    </row>
    <row r="9" spans="1:14" s="63" customFormat="1" ht="17.149999999999999" customHeight="1" x14ac:dyDescent="0.4">
      <c r="A9" s="59"/>
      <c r="B9" s="46"/>
      <c r="C9" s="47"/>
      <c r="D9" s="48"/>
      <c r="E9" s="48"/>
      <c r="F9" s="71">
        <f t="shared" si="0"/>
        <v>0</v>
      </c>
      <c r="G9" s="60"/>
      <c r="H9" s="60"/>
      <c r="I9" s="72">
        <f t="shared" si="1"/>
        <v>0</v>
      </c>
      <c r="J9" s="61"/>
      <c r="K9" s="61"/>
      <c r="L9" s="47"/>
      <c r="M9" s="62"/>
    </row>
    <row r="10" spans="1:14" s="63" customFormat="1" ht="17.149999999999999" customHeight="1" thickBot="1" x14ac:dyDescent="0.45">
      <c r="A10" s="64"/>
      <c r="B10" s="49"/>
      <c r="C10" s="50"/>
      <c r="D10" s="51"/>
      <c r="E10" s="51"/>
      <c r="F10" s="71">
        <f t="shared" si="0"/>
        <v>0</v>
      </c>
      <c r="G10" s="65"/>
      <c r="H10" s="65"/>
      <c r="I10" s="72">
        <f t="shared" si="1"/>
        <v>0</v>
      </c>
      <c r="J10" s="66"/>
      <c r="K10" s="66"/>
      <c r="L10" s="50"/>
      <c r="M10" s="67"/>
    </row>
    <row r="11" spans="1:14" ht="17.149999999999999" customHeight="1" thickBot="1" x14ac:dyDescent="0.45">
      <c r="A11" s="143" t="s">
        <v>72</v>
      </c>
      <c r="B11" s="144"/>
      <c r="C11" s="144"/>
      <c r="D11" s="144"/>
      <c r="E11" s="144"/>
      <c r="F11" s="144"/>
      <c r="G11" s="144"/>
      <c r="H11" s="145"/>
      <c r="I11" s="58">
        <f>SUM(I3:I10)</f>
        <v>11200</v>
      </c>
      <c r="J11" s="146"/>
      <c r="K11" s="144"/>
      <c r="L11" s="144"/>
      <c r="M11" s="147"/>
    </row>
    <row r="12" spans="1:14" ht="17.149999999999999" customHeight="1" x14ac:dyDescent="0.4">
      <c r="A12" s="52"/>
      <c r="B12" s="52"/>
      <c r="C12" s="52"/>
      <c r="D12" s="52"/>
      <c r="E12" s="52"/>
      <c r="F12" s="52"/>
      <c r="G12" s="53"/>
      <c r="H12" s="53"/>
      <c r="I12" s="53"/>
      <c r="J12" s="54"/>
      <c r="K12" s="54"/>
      <c r="L12" s="52"/>
      <c r="M12" s="52"/>
    </row>
    <row r="13" spans="1:14" s="57" customFormat="1" ht="38" customHeight="1" x14ac:dyDescent="0.4">
      <c r="A13" s="55" t="s">
        <v>42</v>
      </c>
      <c r="B13" s="126" t="s">
        <v>74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56"/>
    </row>
    <row r="14" spans="1:14" s="57" customFormat="1" ht="38" customHeight="1" x14ac:dyDescent="0.4">
      <c r="A14" s="55" t="s">
        <v>81</v>
      </c>
      <c r="B14" s="126" t="s">
        <v>94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56"/>
    </row>
    <row r="15" spans="1:14" s="57" customFormat="1" ht="38" customHeight="1" x14ac:dyDescent="0.4">
      <c r="A15" s="55" t="s">
        <v>82</v>
      </c>
      <c r="B15" s="126" t="s">
        <v>44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56"/>
    </row>
    <row r="16" spans="1:14" s="57" customFormat="1" ht="22" customHeight="1" x14ac:dyDescent="0.4">
      <c r="A16" s="55" t="s">
        <v>83</v>
      </c>
      <c r="B16" s="128" t="s">
        <v>48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56"/>
    </row>
  </sheetData>
  <mergeCells count="18">
    <mergeCell ref="J11:M11"/>
    <mergeCell ref="A1:A2"/>
    <mergeCell ref="B15:M15"/>
    <mergeCell ref="B13:M13"/>
    <mergeCell ref="B16:M16"/>
    <mergeCell ref="D1:E1"/>
    <mergeCell ref="L1:L2"/>
    <mergeCell ref="M1:M2"/>
    <mergeCell ref="J1:J2"/>
    <mergeCell ref="K1:K2"/>
    <mergeCell ref="B1:B2"/>
    <mergeCell ref="C1:C2"/>
    <mergeCell ref="F1:F2"/>
    <mergeCell ref="G1:G2"/>
    <mergeCell ref="B14:M14"/>
    <mergeCell ref="H1:H2"/>
    <mergeCell ref="I1:I2"/>
    <mergeCell ref="A11:H11"/>
  </mergeCells>
  <phoneticPr fontId="2" type="noConversion"/>
  <printOptions horizontalCentered="1"/>
  <pageMargins left="0.39370078740157483" right="0.39370078740157483" top="0.98425196850393704" bottom="0.78740157480314965" header="0.47244094488188981" footer="0.39370078740157483"/>
  <pageSetup paperSize="9" scale="95" orientation="landscape" horizontalDpi="300" verticalDpi="300" r:id="rId1"/>
  <headerFooter alignWithMargins="0">
    <oddHeader>&amp;L&amp;"微軟正黑體,粗體"&amp;16附件二&amp;C&amp;"微軟正黑體,粗體"&amp;16 &amp;U112年度&amp;U　編制內專任教師、專案教師本俸差額執行表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6"/>
  <sheetViews>
    <sheetView zoomScaleNormal="100" workbookViewId="0">
      <pane ySplit="2" topLeftCell="A3" activePane="bottomLeft" state="frozen"/>
      <selection pane="bottomLeft" sqref="A1:A2"/>
    </sheetView>
  </sheetViews>
  <sheetFormatPr defaultColWidth="9" defaultRowHeight="14.5" x14ac:dyDescent="0.4"/>
  <cols>
    <col min="1" max="1" width="6.6328125" style="38" customWidth="1"/>
    <col min="2" max="2" width="9" style="38" bestFit="1" customWidth="1"/>
    <col min="3" max="3" width="18.6328125" style="38" customWidth="1"/>
    <col min="4" max="5" width="10.6328125" style="39" customWidth="1"/>
    <col min="6" max="6" width="10.6328125" style="38" customWidth="1"/>
    <col min="7" max="10" width="10.6328125" style="39" customWidth="1"/>
    <col min="11" max="11" width="12.6328125" style="39" customWidth="1"/>
    <col min="12" max="12" width="10.6328125" style="38" customWidth="1"/>
    <col min="13" max="13" width="9.6328125" style="38" customWidth="1"/>
    <col min="14" max="16384" width="9" style="38"/>
  </cols>
  <sheetData>
    <row r="1" spans="1:14" s="44" customFormat="1" ht="14.5" customHeight="1" x14ac:dyDescent="0.4">
      <c r="A1" s="148" t="s">
        <v>38</v>
      </c>
      <c r="B1" s="139" t="s">
        <v>43</v>
      </c>
      <c r="C1" s="140" t="s">
        <v>39</v>
      </c>
      <c r="D1" s="130" t="s">
        <v>53</v>
      </c>
      <c r="E1" s="131"/>
      <c r="F1" s="132" t="s">
        <v>84</v>
      </c>
      <c r="G1" s="136" t="s">
        <v>69</v>
      </c>
      <c r="H1" s="132" t="s">
        <v>71</v>
      </c>
      <c r="I1" s="142" t="s">
        <v>73</v>
      </c>
      <c r="J1" s="136" t="s">
        <v>40</v>
      </c>
      <c r="K1" s="132" t="s">
        <v>80</v>
      </c>
      <c r="L1" s="132" t="s">
        <v>41</v>
      </c>
      <c r="M1" s="134" t="s">
        <v>23</v>
      </c>
    </row>
    <row r="2" spans="1:14" ht="17.149999999999999" customHeight="1" x14ac:dyDescent="0.4">
      <c r="A2" s="149"/>
      <c r="B2" s="137"/>
      <c r="C2" s="141"/>
      <c r="D2" s="45" t="s">
        <v>34</v>
      </c>
      <c r="E2" s="45" t="s">
        <v>35</v>
      </c>
      <c r="F2" s="133"/>
      <c r="G2" s="141"/>
      <c r="H2" s="133"/>
      <c r="I2" s="141"/>
      <c r="J2" s="137"/>
      <c r="K2" s="138"/>
      <c r="L2" s="133"/>
      <c r="M2" s="135"/>
    </row>
    <row r="3" spans="1:14" s="63" customFormat="1" ht="112" customHeight="1" x14ac:dyDescent="0.4">
      <c r="A3" s="68" t="s">
        <v>45</v>
      </c>
      <c r="B3" s="69" t="s">
        <v>46</v>
      </c>
      <c r="C3" s="70" t="s">
        <v>47</v>
      </c>
      <c r="D3" s="71">
        <v>44000</v>
      </c>
      <c r="E3" s="71">
        <v>46230</v>
      </c>
      <c r="F3" s="71">
        <f>ROUNDDOWN(MIN(D3*4%,E3-D3),0)</f>
        <v>1760</v>
      </c>
      <c r="G3" s="75" t="s">
        <v>70</v>
      </c>
      <c r="H3" s="75">
        <v>7</v>
      </c>
      <c r="I3" s="72">
        <f>F3*H3</f>
        <v>12320</v>
      </c>
      <c r="J3" s="73" t="s">
        <v>87</v>
      </c>
      <c r="K3" s="73" t="s">
        <v>87</v>
      </c>
      <c r="L3" s="69" t="s">
        <v>49</v>
      </c>
      <c r="M3" s="74"/>
    </row>
    <row r="4" spans="1:14" s="63" customFormat="1" ht="17.149999999999999" customHeight="1" x14ac:dyDescent="0.4">
      <c r="A4" s="59"/>
      <c r="B4" s="46"/>
      <c r="C4" s="47"/>
      <c r="D4" s="48"/>
      <c r="E4" s="48"/>
      <c r="F4" s="71">
        <f t="shared" ref="F4:F10" si="0">ROUNDDOWN(MIN(D4*4%,E4-D4),0)</f>
        <v>0</v>
      </c>
      <c r="G4" s="60"/>
      <c r="H4" s="60"/>
      <c r="I4" s="72">
        <f t="shared" ref="I4:I10" si="1">F4*H4</f>
        <v>0</v>
      </c>
      <c r="J4" s="61"/>
      <c r="K4" s="61"/>
      <c r="L4" s="47"/>
      <c r="M4" s="62"/>
    </row>
    <row r="5" spans="1:14" s="63" customFormat="1" ht="17.149999999999999" customHeight="1" x14ac:dyDescent="0.4">
      <c r="A5" s="59"/>
      <c r="B5" s="46"/>
      <c r="C5" s="47"/>
      <c r="D5" s="48"/>
      <c r="E5" s="48"/>
      <c r="F5" s="71">
        <f t="shared" si="0"/>
        <v>0</v>
      </c>
      <c r="G5" s="60"/>
      <c r="H5" s="60"/>
      <c r="I5" s="72">
        <f t="shared" si="1"/>
        <v>0</v>
      </c>
      <c r="J5" s="61"/>
      <c r="K5" s="61"/>
      <c r="L5" s="47"/>
      <c r="M5" s="62"/>
    </row>
    <row r="6" spans="1:14" s="63" customFormat="1" ht="17.149999999999999" customHeight="1" x14ac:dyDescent="0.4">
      <c r="A6" s="59"/>
      <c r="B6" s="46"/>
      <c r="C6" s="47"/>
      <c r="D6" s="48"/>
      <c r="E6" s="48"/>
      <c r="F6" s="71">
        <f t="shared" si="0"/>
        <v>0</v>
      </c>
      <c r="G6" s="60"/>
      <c r="H6" s="60"/>
      <c r="I6" s="72">
        <f t="shared" si="1"/>
        <v>0</v>
      </c>
      <c r="J6" s="61"/>
      <c r="K6" s="61"/>
      <c r="L6" s="47"/>
      <c r="M6" s="62"/>
    </row>
    <row r="7" spans="1:14" s="63" customFormat="1" ht="17.149999999999999" customHeight="1" x14ac:dyDescent="0.4">
      <c r="A7" s="59"/>
      <c r="B7" s="46"/>
      <c r="C7" s="47"/>
      <c r="D7" s="48"/>
      <c r="E7" s="48"/>
      <c r="F7" s="71">
        <f t="shared" si="0"/>
        <v>0</v>
      </c>
      <c r="G7" s="60"/>
      <c r="H7" s="60"/>
      <c r="I7" s="72">
        <f t="shared" si="1"/>
        <v>0</v>
      </c>
      <c r="J7" s="61"/>
      <c r="K7" s="61"/>
      <c r="L7" s="47"/>
      <c r="M7" s="62"/>
    </row>
    <row r="8" spans="1:14" s="63" customFormat="1" ht="17.149999999999999" customHeight="1" x14ac:dyDescent="0.4">
      <c r="A8" s="59"/>
      <c r="B8" s="46"/>
      <c r="C8" s="47"/>
      <c r="D8" s="48"/>
      <c r="E8" s="48"/>
      <c r="F8" s="71">
        <f t="shared" si="0"/>
        <v>0</v>
      </c>
      <c r="G8" s="60"/>
      <c r="H8" s="60"/>
      <c r="I8" s="72">
        <f t="shared" si="1"/>
        <v>0</v>
      </c>
      <c r="J8" s="61"/>
      <c r="K8" s="61"/>
      <c r="L8" s="47"/>
      <c r="M8" s="62"/>
    </row>
    <row r="9" spans="1:14" s="63" customFormat="1" ht="17.149999999999999" customHeight="1" x14ac:dyDescent="0.4">
      <c r="A9" s="59"/>
      <c r="B9" s="46"/>
      <c r="C9" s="47"/>
      <c r="D9" s="48"/>
      <c r="E9" s="48"/>
      <c r="F9" s="71">
        <f t="shared" si="0"/>
        <v>0</v>
      </c>
      <c r="G9" s="60"/>
      <c r="H9" s="60"/>
      <c r="I9" s="72">
        <f t="shared" si="1"/>
        <v>0</v>
      </c>
      <c r="J9" s="61"/>
      <c r="K9" s="61"/>
      <c r="L9" s="47"/>
      <c r="M9" s="62"/>
    </row>
    <row r="10" spans="1:14" s="63" customFormat="1" ht="17.149999999999999" customHeight="1" thickBot="1" x14ac:dyDescent="0.45">
      <c r="A10" s="64"/>
      <c r="B10" s="49"/>
      <c r="C10" s="50"/>
      <c r="D10" s="51"/>
      <c r="E10" s="51"/>
      <c r="F10" s="71">
        <f t="shared" si="0"/>
        <v>0</v>
      </c>
      <c r="G10" s="65"/>
      <c r="H10" s="65"/>
      <c r="I10" s="72">
        <f t="shared" si="1"/>
        <v>0</v>
      </c>
      <c r="J10" s="66"/>
      <c r="K10" s="66"/>
      <c r="L10" s="50"/>
      <c r="M10" s="67"/>
    </row>
    <row r="11" spans="1:14" ht="17.149999999999999" customHeight="1" thickBot="1" x14ac:dyDescent="0.45">
      <c r="A11" s="143" t="s">
        <v>72</v>
      </c>
      <c r="B11" s="144"/>
      <c r="C11" s="144"/>
      <c r="D11" s="144"/>
      <c r="E11" s="144"/>
      <c r="F11" s="144"/>
      <c r="G11" s="144"/>
      <c r="H11" s="145"/>
      <c r="I11" s="58">
        <f>SUM(I3:I10)</f>
        <v>12320</v>
      </c>
      <c r="J11" s="146"/>
      <c r="K11" s="144"/>
      <c r="L11" s="144"/>
      <c r="M11" s="147"/>
    </row>
    <row r="12" spans="1:14" ht="17.149999999999999" customHeight="1" x14ac:dyDescent="0.4">
      <c r="A12" s="52"/>
      <c r="B12" s="52"/>
      <c r="C12" s="52"/>
      <c r="D12" s="52"/>
      <c r="E12" s="52"/>
      <c r="F12" s="52"/>
      <c r="G12" s="53"/>
      <c r="H12" s="53"/>
      <c r="I12" s="53"/>
      <c r="J12" s="54"/>
      <c r="K12" s="54"/>
      <c r="L12" s="52"/>
      <c r="M12" s="52"/>
    </row>
    <row r="13" spans="1:14" s="57" customFormat="1" ht="38" customHeight="1" x14ac:dyDescent="0.4">
      <c r="A13" s="55" t="s">
        <v>42</v>
      </c>
      <c r="B13" s="126" t="s">
        <v>74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56"/>
    </row>
    <row r="14" spans="1:14" s="57" customFormat="1" ht="38" customHeight="1" x14ac:dyDescent="0.4">
      <c r="A14" s="55" t="s">
        <v>81</v>
      </c>
      <c r="B14" s="126" t="s">
        <v>95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56"/>
    </row>
    <row r="15" spans="1:14" s="57" customFormat="1" ht="38" customHeight="1" x14ac:dyDescent="0.4">
      <c r="A15" s="55" t="s">
        <v>85</v>
      </c>
      <c r="B15" s="126" t="s">
        <v>44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56"/>
    </row>
    <row r="16" spans="1:14" s="57" customFormat="1" ht="22" customHeight="1" x14ac:dyDescent="0.4">
      <c r="A16" s="55" t="s">
        <v>83</v>
      </c>
      <c r="B16" s="128" t="s">
        <v>48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56"/>
    </row>
  </sheetData>
  <mergeCells count="18">
    <mergeCell ref="J11:M11"/>
    <mergeCell ref="A1:A2"/>
    <mergeCell ref="B16:M16"/>
    <mergeCell ref="M1:M2"/>
    <mergeCell ref="B13:M13"/>
    <mergeCell ref="B15:M15"/>
    <mergeCell ref="D1:E1"/>
    <mergeCell ref="F1:F2"/>
    <mergeCell ref="G1:G2"/>
    <mergeCell ref="J1:J2"/>
    <mergeCell ref="K1:K2"/>
    <mergeCell ref="L1:L2"/>
    <mergeCell ref="H1:H2"/>
    <mergeCell ref="B1:B2"/>
    <mergeCell ref="C1:C2"/>
    <mergeCell ref="I1:I2"/>
    <mergeCell ref="B14:M14"/>
    <mergeCell ref="A11:H11"/>
  </mergeCells>
  <phoneticPr fontId="2" type="noConversion"/>
  <printOptions horizontalCentered="1"/>
  <pageMargins left="0.39370078740157483" right="0.39370078740157483" top="0.98425196850393704" bottom="0.78740157480314965" header="0.47244094488188981" footer="0.39370078740157483"/>
  <pageSetup paperSize="9" scale="95" orientation="landscape" horizontalDpi="300" verticalDpi="300" r:id="rId1"/>
  <headerFooter alignWithMargins="0">
    <oddHeader>&amp;L&amp;"微軟正黑體,粗體"&amp;16附件三&amp;C&amp;"微軟正黑體,粗體"&amp;16 &amp;U112年度&amp;U　編制內專任教師、專案教師學術研究加給差額執行表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6"/>
  <sheetViews>
    <sheetView zoomScaleNormal="100" workbookViewId="0">
      <pane ySplit="2" topLeftCell="A3" activePane="bottomLeft" state="frozen"/>
      <selection pane="bottomLeft" sqref="A1:A2"/>
    </sheetView>
  </sheetViews>
  <sheetFormatPr defaultColWidth="9" defaultRowHeight="14.5" x14ac:dyDescent="0.4"/>
  <cols>
    <col min="1" max="1" width="6.6328125" style="38" customWidth="1"/>
    <col min="2" max="2" width="9" style="38" bestFit="1" customWidth="1"/>
    <col min="3" max="3" width="18.6328125" style="38" customWidth="1"/>
    <col min="4" max="5" width="10.6328125" style="39" customWidth="1"/>
    <col min="6" max="6" width="10.6328125" style="38" customWidth="1"/>
    <col min="7" max="10" width="10.6328125" style="39" customWidth="1"/>
    <col min="11" max="11" width="12.6328125" style="39" customWidth="1"/>
    <col min="12" max="12" width="10.6328125" style="38" customWidth="1"/>
    <col min="13" max="13" width="9.6328125" style="38" customWidth="1"/>
    <col min="14" max="16384" width="9" style="38"/>
  </cols>
  <sheetData>
    <row r="1" spans="1:14" s="44" customFormat="1" ht="14.5" customHeight="1" x14ac:dyDescent="0.4">
      <c r="A1" s="148" t="s">
        <v>38</v>
      </c>
      <c r="B1" s="139" t="s">
        <v>50</v>
      </c>
      <c r="C1" s="140" t="s">
        <v>52</v>
      </c>
      <c r="D1" s="130" t="s">
        <v>53</v>
      </c>
      <c r="E1" s="131"/>
      <c r="F1" s="132" t="s">
        <v>84</v>
      </c>
      <c r="G1" s="136" t="s">
        <v>69</v>
      </c>
      <c r="H1" s="132" t="s">
        <v>86</v>
      </c>
      <c r="I1" s="142" t="s">
        <v>73</v>
      </c>
      <c r="J1" s="136" t="s">
        <v>40</v>
      </c>
      <c r="K1" s="132" t="s">
        <v>80</v>
      </c>
      <c r="L1" s="132" t="s">
        <v>41</v>
      </c>
      <c r="M1" s="134" t="s">
        <v>23</v>
      </c>
    </row>
    <row r="2" spans="1:14" ht="17.149999999999999" customHeight="1" x14ac:dyDescent="0.4">
      <c r="A2" s="149"/>
      <c r="B2" s="137"/>
      <c r="C2" s="141"/>
      <c r="D2" s="45" t="s">
        <v>34</v>
      </c>
      <c r="E2" s="45" t="s">
        <v>35</v>
      </c>
      <c r="F2" s="133"/>
      <c r="G2" s="141"/>
      <c r="H2" s="133"/>
      <c r="I2" s="141"/>
      <c r="J2" s="137"/>
      <c r="K2" s="138"/>
      <c r="L2" s="133"/>
      <c r="M2" s="135"/>
    </row>
    <row r="3" spans="1:14" s="63" customFormat="1" ht="80" customHeight="1" x14ac:dyDescent="0.4">
      <c r="A3" s="68" t="s">
        <v>45</v>
      </c>
      <c r="B3" s="69" t="s">
        <v>51</v>
      </c>
      <c r="C3" s="70" t="s">
        <v>54</v>
      </c>
      <c r="D3" s="71">
        <v>26000</v>
      </c>
      <c r="E3" s="71">
        <v>27280</v>
      </c>
      <c r="F3" s="71">
        <f>ROUNDDOWN(MIN(D3*4%,E3-D3),0)</f>
        <v>1040</v>
      </c>
      <c r="G3" s="75" t="s">
        <v>75</v>
      </c>
      <c r="H3" s="75">
        <v>5</v>
      </c>
      <c r="I3" s="72">
        <f>F3*H3</f>
        <v>5200</v>
      </c>
      <c r="J3" s="73" t="s">
        <v>90</v>
      </c>
      <c r="K3" s="73" t="s">
        <v>90</v>
      </c>
      <c r="L3" s="69" t="s">
        <v>55</v>
      </c>
      <c r="M3" s="74"/>
    </row>
    <row r="4" spans="1:14" s="63" customFormat="1" ht="17.149999999999999" customHeight="1" x14ac:dyDescent="0.4">
      <c r="A4" s="59"/>
      <c r="B4" s="46"/>
      <c r="C4" s="47"/>
      <c r="D4" s="48"/>
      <c r="E4" s="48"/>
      <c r="F4" s="71">
        <f t="shared" ref="F4:F10" si="0">ROUNDDOWN(MIN(D4*4%,E4-D4),0)</f>
        <v>0</v>
      </c>
      <c r="G4" s="60"/>
      <c r="H4" s="60"/>
      <c r="I4" s="72">
        <f t="shared" ref="I4:I10" si="1">F4*H4</f>
        <v>0</v>
      </c>
      <c r="J4" s="61"/>
      <c r="K4" s="61"/>
      <c r="L4" s="47"/>
      <c r="M4" s="62"/>
    </row>
    <row r="5" spans="1:14" s="63" customFormat="1" ht="17.149999999999999" customHeight="1" x14ac:dyDescent="0.4">
      <c r="A5" s="59"/>
      <c r="B5" s="46"/>
      <c r="C5" s="47"/>
      <c r="D5" s="48"/>
      <c r="E5" s="48"/>
      <c r="F5" s="71">
        <f t="shared" si="0"/>
        <v>0</v>
      </c>
      <c r="G5" s="60"/>
      <c r="H5" s="60"/>
      <c r="I5" s="72">
        <f t="shared" si="1"/>
        <v>0</v>
      </c>
      <c r="J5" s="61"/>
      <c r="K5" s="61"/>
      <c r="L5" s="47"/>
      <c r="M5" s="62"/>
    </row>
    <row r="6" spans="1:14" s="63" customFormat="1" ht="17.149999999999999" customHeight="1" x14ac:dyDescent="0.4">
      <c r="A6" s="59"/>
      <c r="B6" s="46"/>
      <c r="C6" s="47"/>
      <c r="D6" s="48"/>
      <c r="E6" s="48"/>
      <c r="F6" s="71">
        <f t="shared" si="0"/>
        <v>0</v>
      </c>
      <c r="G6" s="60"/>
      <c r="H6" s="60"/>
      <c r="I6" s="72">
        <f t="shared" si="1"/>
        <v>0</v>
      </c>
      <c r="J6" s="61"/>
      <c r="K6" s="61"/>
      <c r="L6" s="47"/>
      <c r="M6" s="62"/>
    </row>
    <row r="7" spans="1:14" s="63" customFormat="1" ht="17.149999999999999" customHeight="1" x14ac:dyDescent="0.4">
      <c r="A7" s="59"/>
      <c r="B7" s="46"/>
      <c r="C7" s="47"/>
      <c r="D7" s="48"/>
      <c r="E7" s="48"/>
      <c r="F7" s="71">
        <f t="shared" si="0"/>
        <v>0</v>
      </c>
      <c r="G7" s="60"/>
      <c r="H7" s="60"/>
      <c r="I7" s="72">
        <f t="shared" si="1"/>
        <v>0</v>
      </c>
      <c r="J7" s="61"/>
      <c r="K7" s="61"/>
      <c r="L7" s="47"/>
      <c r="M7" s="62"/>
    </row>
    <row r="8" spans="1:14" s="63" customFormat="1" ht="17.149999999999999" customHeight="1" x14ac:dyDescent="0.4">
      <c r="A8" s="59"/>
      <c r="B8" s="46"/>
      <c r="C8" s="47"/>
      <c r="D8" s="48"/>
      <c r="E8" s="48"/>
      <c r="F8" s="71">
        <f t="shared" si="0"/>
        <v>0</v>
      </c>
      <c r="G8" s="60"/>
      <c r="H8" s="60"/>
      <c r="I8" s="72">
        <f t="shared" si="1"/>
        <v>0</v>
      </c>
      <c r="J8" s="61"/>
      <c r="K8" s="61"/>
      <c r="L8" s="47"/>
      <c r="M8" s="62"/>
    </row>
    <row r="9" spans="1:14" s="63" customFormat="1" ht="17.149999999999999" customHeight="1" x14ac:dyDescent="0.4">
      <c r="A9" s="59"/>
      <c r="B9" s="46"/>
      <c r="C9" s="47"/>
      <c r="D9" s="48"/>
      <c r="E9" s="48"/>
      <c r="F9" s="71">
        <f t="shared" si="0"/>
        <v>0</v>
      </c>
      <c r="G9" s="60"/>
      <c r="H9" s="60"/>
      <c r="I9" s="72">
        <f t="shared" si="1"/>
        <v>0</v>
      </c>
      <c r="J9" s="61"/>
      <c r="K9" s="61"/>
      <c r="L9" s="47"/>
      <c r="M9" s="62"/>
    </row>
    <row r="10" spans="1:14" s="63" customFormat="1" ht="17.149999999999999" customHeight="1" thickBot="1" x14ac:dyDescent="0.45">
      <c r="A10" s="64"/>
      <c r="B10" s="49"/>
      <c r="C10" s="50"/>
      <c r="D10" s="51"/>
      <c r="E10" s="51"/>
      <c r="F10" s="71">
        <f t="shared" si="0"/>
        <v>0</v>
      </c>
      <c r="G10" s="65"/>
      <c r="H10" s="65"/>
      <c r="I10" s="72">
        <f t="shared" si="1"/>
        <v>0</v>
      </c>
      <c r="J10" s="66"/>
      <c r="K10" s="66"/>
      <c r="L10" s="50"/>
      <c r="M10" s="67"/>
    </row>
    <row r="11" spans="1:14" ht="17.149999999999999" customHeight="1" thickBot="1" x14ac:dyDescent="0.45">
      <c r="A11" s="143" t="s">
        <v>72</v>
      </c>
      <c r="B11" s="144"/>
      <c r="C11" s="144"/>
      <c r="D11" s="144"/>
      <c r="E11" s="144"/>
      <c r="F11" s="144"/>
      <c r="G11" s="144"/>
      <c r="H11" s="145"/>
      <c r="I11" s="58">
        <f>SUM(I3:I10)</f>
        <v>5200</v>
      </c>
      <c r="J11" s="146"/>
      <c r="K11" s="144"/>
      <c r="L11" s="144"/>
      <c r="M11" s="147"/>
    </row>
    <row r="12" spans="1:14" ht="17.149999999999999" customHeight="1" x14ac:dyDescent="0.4">
      <c r="A12" s="52"/>
      <c r="B12" s="52"/>
      <c r="C12" s="52"/>
      <c r="D12" s="52"/>
      <c r="E12" s="52"/>
      <c r="F12" s="52"/>
      <c r="G12" s="53"/>
      <c r="H12" s="53"/>
      <c r="I12" s="53"/>
      <c r="J12" s="54"/>
      <c r="K12" s="54"/>
      <c r="L12" s="52"/>
      <c r="M12" s="52"/>
    </row>
    <row r="13" spans="1:14" s="57" customFormat="1" ht="38" customHeight="1" x14ac:dyDescent="0.4">
      <c r="A13" s="55" t="s">
        <v>42</v>
      </c>
      <c r="B13" s="126" t="s">
        <v>74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56"/>
    </row>
    <row r="14" spans="1:14" s="57" customFormat="1" ht="38" customHeight="1" x14ac:dyDescent="0.4">
      <c r="A14" s="55" t="s">
        <v>81</v>
      </c>
      <c r="B14" s="126" t="s">
        <v>96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56"/>
    </row>
    <row r="15" spans="1:14" s="57" customFormat="1" ht="38" customHeight="1" x14ac:dyDescent="0.4">
      <c r="A15" s="55" t="s">
        <v>85</v>
      </c>
      <c r="B15" s="126" t="s">
        <v>44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56"/>
    </row>
    <row r="16" spans="1:14" s="57" customFormat="1" ht="22" customHeight="1" x14ac:dyDescent="0.4">
      <c r="A16" s="55" t="s">
        <v>83</v>
      </c>
      <c r="B16" s="128" t="s">
        <v>48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56"/>
    </row>
  </sheetData>
  <mergeCells count="18">
    <mergeCell ref="L1:L2"/>
    <mergeCell ref="A1:A2"/>
    <mergeCell ref="B1:B2"/>
    <mergeCell ref="C1:C2"/>
    <mergeCell ref="B14:M14"/>
    <mergeCell ref="B16:M16"/>
    <mergeCell ref="M1:M2"/>
    <mergeCell ref="B13:M13"/>
    <mergeCell ref="B15:M15"/>
    <mergeCell ref="D1:E1"/>
    <mergeCell ref="F1:F2"/>
    <mergeCell ref="G1:G2"/>
    <mergeCell ref="J1:J2"/>
    <mergeCell ref="K1:K2"/>
    <mergeCell ref="H1:H2"/>
    <mergeCell ref="I1:I2"/>
    <mergeCell ref="A11:H11"/>
    <mergeCell ref="J11:M11"/>
  </mergeCells>
  <phoneticPr fontId="2" type="noConversion"/>
  <printOptions horizontalCentered="1"/>
  <pageMargins left="0.39370078740157483" right="0.39370078740157483" top="0.98425196850393704" bottom="0.78740157480314965" header="0.47244094488188981" footer="0.39370078740157483"/>
  <pageSetup paperSize="9" scale="95" orientation="landscape" horizontalDpi="300" verticalDpi="300" r:id="rId1"/>
  <headerFooter alignWithMargins="0">
    <oddHeader>&amp;L&amp;"微軟正黑體,粗體"&amp;16附件四&amp;C&amp;"微軟正黑體,粗體"&amp;16 &amp;U112年度&amp;U　主管加給薪資差額執行表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"/>
  <sheetViews>
    <sheetView zoomScaleNormal="100" workbookViewId="0">
      <pane ySplit="2" topLeftCell="A3" activePane="bottomLeft" state="frozen"/>
      <selection pane="bottomLeft" sqref="A1:A2"/>
    </sheetView>
  </sheetViews>
  <sheetFormatPr defaultColWidth="9" defaultRowHeight="14.5" x14ac:dyDescent="0.4"/>
  <cols>
    <col min="1" max="1" width="6.6328125" style="38" customWidth="1"/>
    <col min="2" max="2" width="9" style="38" bestFit="1" customWidth="1"/>
    <col min="3" max="3" width="18.6328125" style="38" customWidth="1"/>
    <col min="4" max="5" width="10.6328125" style="39" customWidth="1"/>
    <col min="6" max="6" width="10.6328125" style="38" customWidth="1"/>
    <col min="7" max="10" width="10.6328125" style="39" customWidth="1"/>
    <col min="11" max="11" width="12.6328125" style="39" customWidth="1"/>
    <col min="12" max="12" width="10.6328125" style="38" customWidth="1"/>
    <col min="13" max="13" width="9.6328125" style="38" customWidth="1"/>
    <col min="14" max="16384" width="9" style="38"/>
  </cols>
  <sheetData>
    <row r="1" spans="1:14" s="44" customFormat="1" ht="14.5" customHeight="1" x14ac:dyDescent="0.4">
      <c r="A1" s="148" t="s">
        <v>59</v>
      </c>
      <c r="B1" s="139" t="s">
        <v>50</v>
      </c>
      <c r="C1" s="140" t="s">
        <v>52</v>
      </c>
      <c r="D1" s="130" t="s">
        <v>36</v>
      </c>
      <c r="E1" s="131"/>
      <c r="F1" s="132" t="s">
        <v>84</v>
      </c>
      <c r="G1" s="136" t="s">
        <v>69</v>
      </c>
      <c r="H1" s="132" t="s">
        <v>86</v>
      </c>
      <c r="I1" s="142" t="s">
        <v>73</v>
      </c>
      <c r="J1" s="136" t="s">
        <v>40</v>
      </c>
      <c r="K1" s="132" t="s">
        <v>80</v>
      </c>
      <c r="L1" s="132" t="s">
        <v>41</v>
      </c>
      <c r="M1" s="134" t="s">
        <v>23</v>
      </c>
    </row>
    <row r="2" spans="1:14" ht="17.149999999999999" customHeight="1" x14ac:dyDescent="0.4">
      <c r="A2" s="149"/>
      <c r="B2" s="137"/>
      <c r="C2" s="141"/>
      <c r="D2" s="45" t="s">
        <v>34</v>
      </c>
      <c r="E2" s="45" t="s">
        <v>35</v>
      </c>
      <c r="F2" s="133"/>
      <c r="G2" s="141"/>
      <c r="H2" s="133"/>
      <c r="I2" s="141"/>
      <c r="J2" s="137"/>
      <c r="K2" s="138"/>
      <c r="L2" s="133"/>
      <c r="M2" s="135"/>
    </row>
    <row r="3" spans="1:14" s="63" customFormat="1" ht="190" customHeight="1" x14ac:dyDescent="0.4">
      <c r="A3" s="68" t="s">
        <v>45</v>
      </c>
      <c r="B3" s="69" t="s">
        <v>56</v>
      </c>
      <c r="C3" s="70" t="s">
        <v>57</v>
      </c>
      <c r="D3" s="71">
        <v>31000</v>
      </c>
      <c r="E3" s="71">
        <v>32470</v>
      </c>
      <c r="F3" s="71">
        <f>ROUNDDOWN(MIN(D3*4%,E3-D3),0)</f>
        <v>1240</v>
      </c>
      <c r="G3" s="75" t="s">
        <v>76</v>
      </c>
      <c r="H3" s="75">
        <v>12</v>
      </c>
      <c r="I3" s="72">
        <f>F3*H3</f>
        <v>14880</v>
      </c>
      <c r="J3" s="73" t="s">
        <v>91</v>
      </c>
      <c r="K3" s="73" t="s">
        <v>91</v>
      </c>
      <c r="L3" s="69" t="s">
        <v>58</v>
      </c>
      <c r="M3" s="74"/>
    </row>
    <row r="4" spans="1:14" s="63" customFormat="1" ht="17.149999999999999" customHeight="1" x14ac:dyDescent="0.4">
      <c r="A4" s="59"/>
      <c r="B4" s="46"/>
      <c r="C4" s="47"/>
      <c r="D4" s="48"/>
      <c r="E4" s="48"/>
      <c r="F4" s="71">
        <f t="shared" ref="F4:F9" si="0">ROUNDDOWN(MIN(D4*4%,E4-D4),0)</f>
        <v>0</v>
      </c>
      <c r="G4" s="60"/>
      <c r="H4" s="60"/>
      <c r="I4" s="72">
        <f t="shared" ref="I4:I9" si="1">F4*H4</f>
        <v>0</v>
      </c>
      <c r="J4" s="61"/>
      <c r="K4" s="61"/>
      <c r="L4" s="47"/>
      <c r="M4" s="62"/>
    </row>
    <row r="5" spans="1:14" s="63" customFormat="1" ht="17.149999999999999" customHeight="1" x14ac:dyDescent="0.4">
      <c r="A5" s="59"/>
      <c r="B5" s="46"/>
      <c r="C5" s="47"/>
      <c r="D5" s="48"/>
      <c r="E5" s="48"/>
      <c r="F5" s="71">
        <f t="shared" si="0"/>
        <v>0</v>
      </c>
      <c r="G5" s="60"/>
      <c r="H5" s="60"/>
      <c r="I5" s="72">
        <f t="shared" si="1"/>
        <v>0</v>
      </c>
      <c r="J5" s="61"/>
      <c r="K5" s="61"/>
      <c r="L5" s="47"/>
      <c r="M5" s="62"/>
    </row>
    <row r="6" spans="1:14" s="63" customFormat="1" ht="17.149999999999999" customHeight="1" x14ac:dyDescent="0.4">
      <c r="A6" s="59"/>
      <c r="B6" s="46"/>
      <c r="C6" s="47"/>
      <c r="D6" s="48"/>
      <c r="E6" s="48"/>
      <c r="F6" s="71">
        <f t="shared" si="0"/>
        <v>0</v>
      </c>
      <c r="G6" s="60"/>
      <c r="H6" s="60"/>
      <c r="I6" s="72">
        <f t="shared" si="1"/>
        <v>0</v>
      </c>
      <c r="J6" s="61"/>
      <c r="K6" s="61"/>
      <c r="L6" s="47"/>
      <c r="M6" s="62"/>
    </row>
    <row r="7" spans="1:14" s="63" customFormat="1" ht="17.149999999999999" customHeight="1" x14ac:dyDescent="0.4">
      <c r="A7" s="59"/>
      <c r="B7" s="46"/>
      <c r="C7" s="47"/>
      <c r="D7" s="48"/>
      <c r="E7" s="48"/>
      <c r="F7" s="71">
        <f t="shared" si="0"/>
        <v>0</v>
      </c>
      <c r="G7" s="60"/>
      <c r="H7" s="60"/>
      <c r="I7" s="72">
        <f t="shared" si="1"/>
        <v>0</v>
      </c>
      <c r="J7" s="61"/>
      <c r="K7" s="61"/>
      <c r="L7" s="47"/>
      <c r="M7" s="62"/>
    </row>
    <row r="8" spans="1:14" s="63" customFormat="1" ht="17.149999999999999" customHeight="1" x14ac:dyDescent="0.4">
      <c r="A8" s="59"/>
      <c r="B8" s="46"/>
      <c r="C8" s="47"/>
      <c r="D8" s="48"/>
      <c r="E8" s="48"/>
      <c r="F8" s="71">
        <f t="shared" si="0"/>
        <v>0</v>
      </c>
      <c r="G8" s="60"/>
      <c r="H8" s="60"/>
      <c r="I8" s="72">
        <f t="shared" si="1"/>
        <v>0</v>
      </c>
      <c r="J8" s="61"/>
      <c r="K8" s="61"/>
      <c r="L8" s="47"/>
      <c r="M8" s="62"/>
    </row>
    <row r="9" spans="1:14" s="63" customFormat="1" ht="17.149999999999999" customHeight="1" thickBot="1" x14ac:dyDescent="0.45">
      <c r="A9" s="64"/>
      <c r="B9" s="49"/>
      <c r="C9" s="50"/>
      <c r="D9" s="51"/>
      <c r="E9" s="51"/>
      <c r="F9" s="71">
        <f t="shared" si="0"/>
        <v>0</v>
      </c>
      <c r="G9" s="65"/>
      <c r="H9" s="65"/>
      <c r="I9" s="72">
        <f t="shared" si="1"/>
        <v>0</v>
      </c>
      <c r="J9" s="66"/>
      <c r="K9" s="66"/>
      <c r="L9" s="50"/>
      <c r="M9" s="67"/>
    </row>
    <row r="10" spans="1:14" ht="17.149999999999999" customHeight="1" thickBot="1" x14ac:dyDescent="0.45">
      <c r="A10" s="143" t="s">
        <v>72</v>
      </c>
      <c r="B10" s="144"/>
      <c r="C10" s="144"/>
      <c r="D10" s="144"/>
      <c r="E10" s="144"/>
      <c r="F10" s="144"/>
      <c r="G10" s="144"/>
      <c r="H10" s="145"/>
      <c r="I10" s="58">
        <f>SUM(I3:I9)</f>
        <v>14880</v>
      </c>
      <c r="J10" s="146"/>
      <c r="K10" s="144"/>
      <c r="L10" s="144"/>
      <c r="M10" s="147"/>
    </row>
    <row r="11" spans="1:14" ht="17.149999999999999" customHeight="1" x14ac:dyDescent="0.4">
      <c r="A11" s="52"/>
      <c r="B11" s="52"/>
      <c r="C11" s="52"/>
      <c r="D11" s="52"/>
      <c r="E11" s="52"/>
      <c r="F11" s="52"/>
      <c r="G11" s="53"/>
      <c r="H11" s="53"/>
      <c r="I11" s="53"/>
      <c r="J11" s="54"/>
      <c r="K11" s="54"/>
      <c r="L11" s="52"/>
      <c r="M11" s="52"/>
    </row>
    <row r="12" spans="1:14" s="57" customFormat="1" ht="38" customHeight="1" x14ac:dyDescent="0.4">
      <c r="A12" s="55" t="s">
        <v>42</v>
      </c>
      <c r="B12" s="126" t="s">
        <v>77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56"/>
    </row>
    <row r="13" spans="1:14" s="57" customFormat="1" ht="38" customHeight="1" x14ac:dyDescent="0.4">
      <c r="A13" s="55" t="s">
        <v>81</v>
      </c>
      <c r="B13" s="126" t="s">
        <v>97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56"/>
    </row>
    <row r="14" spans="1:14" s="57" customFormat="1" ht="38" customHeight="1" x14ac:dyDescent="0.4">
      <c r="A14" s="55" t="s">
        <v>85</v>
      </c>
      <c r="B14" s="126" t="s">
        <v>44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56"/>
    </row>
    <row r="15" spans="1:14" s="57" customFormat="1" ht="22" customHeight="1" x14ac:dyDescent="0.4">
      <c r="A15" s="55" t="s">
        <v>83</v>
      </c>
      <c r="B15" s="128" t="s">
        <v>48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56"/>
    </row>
  </sheetData>
  <mergeCells count="18">
    <mergeCell ref="B14:M14"/>
    <mergeCell ref="A1:A2"/>
    <mergeCell ref="B15:M15"/>
    <mergeCell ref="F1:F2"/>
    <mergeCell ref="G1:G2"/>
    <mergeCell ref="J1:J2"/>
    <mergeCell ref="K1:K2"/>
    <mergeCell ref="L1:L2"/>
    <mergeCell ref="B1:B2"/>
    <mergeCell ref="C1:C2"/>
    <mergeCell ref="D1:E1"/>
    <mergeCell ref="M1:M2"/>
    <mergeCell ref="B13:M13"/>
    <mergeCell ref="H1:H2"/>
    <mergeCell ref="I1:I2"/>
    <mergeCell ref="A10:H10"/>
    <mergeCell ref="J10:M10"/>
    <mergeCell ref="B12:M12"/>
  </mergeCells>
  <phoneticPr fontId="2" type="noConversion"/>
  <printOptions horizontalCentered="1"/>
  <pageMargins left="0.39370078740157483" right="0.39370078740157483" top="0.98425196850393704" bottom="0.78740157480314965" header="0.47244094488188981" footer="0.39370078740157483"/>
  <pageSetup paperSize="9" scale="95" orientation="landscape" horizontalDpi="300" verticalDpi="300" r:id="rId1"/>
  <headerFooter alignWithMargins="0">
    <oddHeader>&amp;L&amp;"微軟正黑體,粗體"&amp;16附件五&amp;C&amp;"微軟正黑體,粗體"&amp;16 &amp;U112年度&amp;U　編制內職員薪資差額執行表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5</vt:i4>
      </vt:variant>
    </vt:vector>
  </HeadingPairs>
  <TitlesOfParts>
    <vt:vector size="12" baseType="lpstr">
      <vt:lpstr>首頁</vt:lpstr>
      <vt:lpstr>目錄</vt:lpstr>
      <vt:lpstr>附件一綜合說明</vt:lpstr>
      <vt:lpstr>附件二教師本俸</vt:lpstr>
      <vt:lpstr>附件三學術研究加給</vt:lpstr>
      <vt:lpstr>附件四主管加給</vt:lpstr>
      <vt:lpstr>附件五職員</vt:lpstr>
      <vt:lpstr>首頁!Print_Area</vt:lpstr>
      <vt:lpstr>附件二教師本俸!Print_Titles</vt:lpstr>
      <vt:lpstr>附件三學術研究加給!Print_Titles</vt:lpstr>
      <vt:lpstr>附件五職員!Print_Titles</vt:lpstr>
      <vt:lpstr>附件四主管加給!Print_Titles</vt:lpstr>
    </vt:vector>
  </TitlesOfParts>
  <Company>教育部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L</cp:lastModifiedBy>
  <cp:lastPrinted>2023-05-19T09:43:26Z</cp:lastPrinted>
  <dcterms:created xsi:type="dcterms:W3CDTF">2002-11-06T05:28:16Z</dcterms:created>
  <dcterms:modified xsi:type="dcterms:W3CDTF">2023-05-19T09:43:33Z</dcterms:modified>
</cp:coreProperties>
</file>